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65" windowWidth="20910" windowHeight="9300" tabRatio="956" firstSheet="5" activeTab="5"/>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Feuil1" sheetId="24" r:id="rId14"/>
  </sheets>
  <definedNames>
    <definedName name="_xlnm._FilterDatabase" localSheetId="2" hidden="1">'B1. HTT Mortgage Assets'!$A$11:$D$168</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Assets'!$A$1:$G$368</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0">Introduction!$B$2:$J$47</definedName>
  </definedNames>
  <calcPr calcId="145621"/>
</workbook>
</file>

<file path=xl/calcChain.xml><?xml version="1.0" encoding="utf-8"?>
<calcChain xmlns="http://schemas.openxmlformats.org/spreadsheetml/2006/main">
  <c r="D77" i="8" l="1"/>
  <c r="D76" i="8"/>
  <c r="C77" i="8"/>
  <c r="C76" i="8"/>
  <c r="D112" i="8" l="1"/>
  <c r="F125" i="19" l="1"/>
  <c r="E125" i="19"/>
  <c r="D125" i="19"/>
  <c r="O36" i="19"/>
  <c r="O35" i="19"/>
  <c r="O34" i="19"/>
  <c r="O33" i="19"/>
  <c r="O32" i="19"/>
  <c r="O31" i="19"/>
  <c r="O30" i="19"/>
  <c r="O29" i="19"/>
  <c r="O28" i="19"/>
  <c r="K147" i="17"/>
  <c r="J147" i="17"/>
  <c r="I147" i="17"/>
  <c r="H147" i="17"/>
  <c r="G147" i="17"/>
  <c r="F147" i="17"/>
  <c r="E147" i="17"/>
  <c r="K135" i="17"/>
  <c r="J135" i="17"/>
  <c r="I135" i="17"/>
  <c r="H135" i="17"/>
  <c r="G135" i="17"/>
  <c r="F135" i="17"/>
  <c r="E135" i="17"/>
  <c r="E57" i="20" l="1"/>
  <c r="E52" i="20"/>
  <c r="E43" i="20"/>
  <c r="E33" i="20"/>
  <c r="E28" i="20"/>
  <c r="E17" i="20"/>
  <c r="D5" i="20"/>
  <c r="F132" i="19"/>
  <c r="D132" i="19" s="1"/>
  <c r="E73" i="19"/>
  <c r="F71" i="19" s="1"/>
  <c r="F53" i="19"/>
  <c r="E53" i="19"/>
  <c r="H52" i="19"/>
  <c r="H51" i="19"/>
  <c r="H50" i="19"/>
  <c r="H49" i="19"/>
  <c r="H48" i="19"/>
  <c r="H47" i="19"/>
  <c r="H46" i="19"/>
  <c r="H45" i="19"/>
  <c r="H44" i="19"/>
  <c r="O37" i="19"/>
  <c r="P35" i="19" s="1"/>
  <c r="M37" i="19"/>
  <c r="L37" i="19"/>
  <c r="K37" i="19"/>
  <c r="J37" i="19"/>
  <c r="I37" i="19"/>
  <c r="G37" i="19"/>
  <c r="F37" i="19"/>
  <c r="P29" i="19"/>
  <c r="E22" i="19"/>
  <c r="D22" i="19"/>
  <c r="D5" i="19"/>
  <c r="F194" i="18"/>
  <c r="D194" i="18"/>
  <c r="F188" i="18"/>
  <c r="E188" i="18"/>
  <c r="D188" i="18"/>
  <c r="F115" i="18"/>
  <c r="F110" i="18"/>
  <c r="E35" i="18"/>
  <c r="F27" i="18"/>
  <c r="E27" i="18"/>
  <c r="E21" i="18"/>
  <c r="D21" i="18"/>
  <c r="D5" i="18"/>
  <c r="E193" i="17"/>
  <c r="D191" i="17"/>
  <c r="D193" i="17" s="1"/>
  <c r="E180" i="17"/>
  <c r="E181" i="17" s="1"/>
  <c r="K149" i="17"/>
  <c r="K150" i="17" s="1"/>
  <c r="J149" i="17"/>
  <c r="J150" i="17" s="1"/>
  <c r="I149" i="17"/>
  <c r="I150" i="17" s="1"/>
  <c r="H149" i="17"/>
  <c r="H150" i="17" s="1"/>
  <c r="G149" i="17"/>
  <c r="G150" i="17" s="1"/>
  <c r="F149" i="17"/>
  <c r="F150" i="17" s="1"/>
  <c r="E149" i="17"/>
  <c r="E150" i="17" s="1"/>
  <c r="F92" i="17"/>
  <c r="F88" i="17"/>
  <c r="G60" i="17"/>
  <c r="F60" i="17"/>
  <c r="H53" i="19" l="1"/>
  <c r="F65" i="19"/>
  <c r="F69" i="19"/>
  <c r="F61" i="19"/>
  <c r="P32" i="19"/>
  <c r="P34" i="19"/>
  <c r="P36" i="19"/>
  <c r="P30" i="19"/>
  <c r="F93" i="17"/>
  <c r="P33" i="19"/>
  <c r="F60" i="19"/>
  <c r="F64" i="19"/>
  <c r="F68" i="19"/>
  <c r="F72" i="19"/>
  <c r="P28" i="19"/>
  <c r="P31" i="19"/>
  <c r="F58" i="19"/>
  <c r="F62" i="19"/>
  <c r="F66" i="19"/>
  <c r="F70" i="19"/>
  <c r="F59" i="19"/>
  <c r="F63" i="19"/>
  <c r="F67" i="19"/>
  <c r="P37" i="19" l="1"/>
  <c r="F73" i="19"/>
  <c r="D230" i="9" l="1"/>
  <c r="C230" i="9"/>
  <c r="F28" i="9" l="1"/>
  <c r="C128" i="8"/>
  <c r="C290" i="8" l="1"/>
  <c r="D293" i="8" l="1"/>
  <c r="D292" i="8"/>
  <c r="C292" i="8"/>
  <c r="C179" i="8" l="1"/>
  <c r="F176" i="8" s="1"/>
  <c r="C288" i="8"/>
  <c r="D167" i="8"/>
  <c r="G166" i="8" l="1"/>
  <c r="G165" i="8"/>
  <c r="G164" i="8"/>
  <c r="F149" i="10"/>
  <c r="F148" i="10"/>
  <c r="C42" i="10"/>
  <c r="F41" i="10" s="1"/>
  <c r="C37" i="10"/>
  <c r="F27" i="10" s="1"/>
  <c r="D331" i="9"/>
  <c r="G336" i="9" s="1"/>
  <c r="C331" i="9"/>
  <c r="F332" i="9" s="1"/>
  <c r="D309" i="9"/>
  <c r="G314" i="9" s="1"/>
  <c r="C309" i="9"/>
  <c r="F314" i="9" s="1"/>
  <c r="D296" i="9"/>
  <c r="C296" i="9"/>
  <c r="G228" i="9"/>
  <c r="F233" i="9"/>
  <c r="D208" i="9"/>
  <c r="G209" i="9" s="1"/>
  <c r="C208" i="9"/>
  <c r="F200" i="9" s="1"/>
  <c r="D195" i="9"/>
  <c r="C195" i="9"/>
  <c r="F77" i="9"/>
  <c r="D77" i="9"/>
  <c r="C77" i="9"/>
  <c r="F73" i="9"/>
  <c r="F44" i="9"/>
  <c r="D44" i="9"/>
  <c r="C44" i="9"/>
  <c r="C15" i="9"/>
  <c r="F26" i="9" s="1"/>
  <c r="D300" i="8"/>
  <c r="C300" i="8"/>
  <c r="C299" i="8"/>
  <c r="C298" i="8"/>
  <c r="C297" i="8"/>
  <c r="C296" i="8"/>
  <c r="C295" i="8"/>
  <c r="C294" i="8"/>
  <c r="F293" i="8"/>
  <c r="C293" i="8"/>
  <c r="F292" i="8"/>
  <c r="C291" i="8"/>
  <c r="D290" i="8"/>
  <c r="C289" i="8"/>
  <c r="C220" i="8"/>
  <c r="C208" i="8"/>
  <c r="F187" i="8"/>
  <c r="F185" i="8"/>
  <c r="F183" i="8"/>
  <c r="F181" i="8"/>
  <c r="F186" i="8"/>
  <c r="F178" i="8"/>
  <c r="F175" i="8"/>
  <c r="F174" i="8"/>
  <c r="C167" i="8"/>
  <c r="F164" i="8" s="1"/>
  <c r="D127" i="8"/>
  <c r="C127" i="8"/>
  <c r="G103" i="8"/>
  <c r="G80" i="8"/>
  <c r="F82" i="8"/>
  <c r="G202" i="9" l="1"/>
  <c r="G96" i="8"/>
  <c r="F25" i="10"/>
  <c r="G227" i="8"/>
  <c r="F218" i="8"/>
  <c r="G217" i="8"/>
  <c r="F217" i="8"/>
  <c r="G218" i="8"/>
  <c r="F165" i="8"/>
  <c r="G94" i="8"/>
  <c r="F23" i="10"/>
  <c r="G154" i="8"/>
  <c r="F140" i="8"/>
  <c r="F147" i="8"/>
  <c r="G113" i="8"/>
  <c r="G115" i="8"/>
  <c r="F113" i="8"/>
  <c r="F93" i="8"/>
  <c r="G98" i="8"/>
  <c r="G105" i="8"/>
  <c r="G78" i="8"/>
  <c r="G75" i="8"/>
  <c r="G71" i="8"/>
  <c r="F73" i="8"/>
  <c r="G73" i="8"/>
  <c r="F78" i="8"/>
  <c r="G82" i="8"/>
  <c r="F96" i="8"/>
  <c r="F115" i="8"/>
  <c r="F123" i="8"/>
  <c r="F138" i="8"/>
  <c r="F149" i="8"/>
  <c r="F166" i="8"/>
  <c r="F117" i="8"/>
  <c r="F76" i="8"/>
  <c r="G101" i="8"/>
  <c r="F119" i="8"/>
  <c r="F145" i="8"/>
  <c r="F121" i="8"/>
  <c r="F80" i="8"/>
  <c r="F114" i="8"/>
  <c r="F118" i="8"/>
  <c r="F126" i="8"/>
  <c r="F221" i="8"/>
  <c r="F225" i="8"/>
  <c r="F150" i="10"/>
  <c r="G117" i="8"/>
  <c r="F116" i="8"/>
  <c r="F120" i="8"/>
  <c r="F122" i="8"/>
  <c r="F128" i="8"/>
  <c r="F74" i="8"/>
  <c r="F94" i="8"/>
  <c r="F97" i="8"/>
  <c r="G112" i="8"/>
  <c r="G114" i="8"/>
  <c r="G116" i="8"/>
  <c r="G118" i="8"/>
  <c r="G120" i="8"/>
  <c r="G122" i="8"/>
  <c r="G126" i="8"/>
  <c r="F139" i="8"/>
  <c r="F143" i="8"/>
  <c r="F222" i="8"/>
  <c r="F226" i="8"/>
  <c r="G200" i="9"/>
  <c r="F22" i="10"/>
  <c r="F24" i="10"/>
  <c r="F26" i="10"/>
  <c r="F28" i="10"/>
  <c r="F157" i="10"/>
  <c r="F167" i="8"/>
  <c r="G219" i="8"/>
  <c r="F223" i="8"/>
  <c r="F227" i="8"/>
  <c r="F158" i="10"/>
  <c r="G119" i="8"/>
  <c r="G121" i="8"/>
  <c r="G123" i="8"/>
  <c r="F224" i="8"/>
  <c r="G204" i="9"/>
  <c r="G224" i="9"/>
  <c r="G272" i="9"/>
  <c r="F303" i="9"/>
  <c r="F323" i="9"/>
  <c r="G206" i="9"/>
  <c r="G226" i="9"/>
  <c r="G276" i="9"/>
  <c r="G305" i="9"/>
  <c r="G323" i="9"/>
  <c r="G213" i="9"/>
  <c r="G231" i="9"/>
  <c r="F325" i="9"/>
  <c r="G235" i="9"/>
  <c r="G327" i="9"/>
  <c r="F226" i="9"/>
  <c r="F272" i="9"/>
  <c r="F305" i="9"/>
  <c r="F329" i="9"/>
  <c r="F336" i="9"/>
  <c r="F222" i="9"/>
  <c r="F301" i="9"/>
  <c r="F310" i="9"/>
  <c r="G195" i="9"/>
  <c r="G222" i="9"/>
  <c r="G274"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95" i="8"/>
  <c r="F211" i="8"/>
  <c r="F204" i="9"/>
  <c r="F199" i="8"/>
  <c r="F215" i="8"/>
  <c r="F277" i="9"/>
  <c r="F275" i="9"/>
  <c r="F273" i="9"/>
  <c r="F274" i="9"/>
  <c r="F214" i="9"/>
  <c r="F212" i="9"/>
  <c r="F210" i="9"/>
  <c r="F207" i="9"/>
  <c r="F205" i="9"/>
  <c r="F203" i="9"/>
  <c r="F201" i="9"/>
  <c r="F213" i="9"/>
  <c r="F209" i="9"/>
  <c r="F206" i="9"/>
  <c r="F202" i="9"/>
  <c r="F81" i="8"/>
  <c r="F72" i="8"/>
  <c r="F75" i="8"/>
  <c r="G81" i="8"/>
  <c r="G79" i="8"/>
  <c r="G76" i="8"/>
  <c r="G74" i="8"/>
  <c r="G72" i="8"/>
  <c r="G70" i="8"/>
  <c r="F79" i="8"/>
  <c r="F95" i="8"/>
  <c r="F98" i="8"/>
  <c r="G104" i="8"/>
  <c r="G102" i="8"/>
  <c r="G99" i="8"/>
  <c r="G97" i="8"/>
  <c r="G95" i="8"/>
  <c r="G93" i="8"/>
  <c r="F144" i="8"/>
  <c r="F146" i="8"/>
  <c r="F148" i="8"/>
  <c r="F150" i="8"/>
  <c r="F203" i="8"/>
  <c r="F211" i="9"/>
  <c r="F236" i="9"/>
  <c r="F234" i="9"/>
  <c r="F232" i="9"/>
  <c r="F229" i="9"/>
  <c r="F227" i="9"/>
  <c r="F225" i="9"/>
  <c r="F223" i="9"/>
  <c r="F235" i="9"/>
  <c r="F231" i="9"/>
  <c r="F228" i="9"/>
  <c r="F224" i="9"/>
  <c r="F276" i="9"/>
  <c r="G128" i="8"/>
  <c r="F177" i="8"/>
  <c r="F179" i="8" s="1"/>
  <c r="F180" i="8"/>
  <c r="F184" i="8"/>
  <c r="F191" i="8"/>
  <c r="F219" i="8"/>
  <c r="G222" i="8"/>
  <c r="G224" i="8"/>
  <c r="G226" i="8"/>
  <c r="F13" i="9"/>
  <c r="F16" i="9"/>
  <c r="F20" i="9"/>
  <c r="F24" i="9"/>
  <c r="G214" i="9"/>
  <c r="G212" i="9"/>
  <c r="G210" i="9"/>
  <c r="G207" i="9"/>
  <c r="G205" i="9"/>
  <c r="G203" i="9"/>
  <c r="G201" i="9"/>
  <c r="G211" i="9"/>
  <c r="G236" i="9"/>
  <c r="G234" i="9"/>
  <c r="G232" i="9"/>
  <c r="G229" i="9"/>
  <c r="G227" i="9"/>
  <c r="G225" i="9"/>
  <c r="G223" i="9"/>
  <c r="G233" i="9"/>
  <c r="G277" i="9"/>
  <c r="G275" i="9"/>
  <c r="G273" i="9"/>
  <c r="G303" i="9"/>
  <c r="G307" i="9"/>
  <c r="G310" i="9"/>
  <c r="G325" i="9"/>
  <c r="G329" i="9"/>
  <c r="G332" i="9"/>
  <c r="F40" i="10"/>
  <c r="F39" i="10"/>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59" i="10"/>
  <c r="F156" i="10"/>
  <c r="G220" i="8" l="1"/>
  <c r="G151" i="8"/>
  <c r="G147" i="8"/>
  <c r="G144" i="8"/>
  <c r="G140" i="8"/>
  <c r="G150" i="8"/>
  <c r="G143" i="8"/>
  <c r="G149" i="8"/>
  <c r="G146" i="8"/>
  <c r="G142" i="8"/>
  <c r="G139" i="8"/>
  <c r="G152" i="8"/>
  <c r="G148" i="8"/>
  <c r="G145" i="8"/>
  <c r="G141" i="8"/>
  <c r="G138" i="8"/>
  <c r="F42" i="10"/>
  <c r="F127" i="8"/>
  <c r="G127" i="8"/>
  <c r="G100" i="8"/>
  <c r="F37" i="10"/>
  <c r="G296" i="9"/>
  <c r="G230" i="9"/>
  <c r="G309" i="9"/>
  <c r="G208" i="9"/>
  <c r="F15" i="9"/>
  <c r="F230" i="9"/>
  <c r="F296" i="9"/>
  <c r="F309" i="9"/>
  <c r="G331" i="9"/>
  <c r="F331" i="9"/>
  <c r="F208" i="9"/>
  <c r="G77" i="8"/>
  <c r="F77" i="8"/>
  <c r="F220" i="8"/>
  <c r="F208" i="8"/>
  <c r="F195" i="9"/>
  <c r="G153" i="8" l="1"/>
  <c r="D37" i="10" l="1"/>
  <c r="G24" i="10" s="1"/>
  <c r="G25" i="10" l="1"/>
  <c r="G27" i="10"/>
  <c r="G23" i="10"/>
  <c r="G28" i="10"/>
  <c r="G22" i="10"/>
  <c r="G26" i="10"/>
  <c r="G37" i="10" l="1"/>
</calcChain>
</file>

<file path=xl/sharedStrings.xml><?xml version="1.0" encoding="utf-8"?>
<sst xmlns="http://schemas.openxmlformats.org/spreadsheetml/2006/main" count="2415" uniqueCount="1803">
  <si>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</si>
  <si>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</si>
  <si>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</si>
  <si>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</si>
  <si>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</si>
  <si>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</si>
  <si>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</si>
  <si>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</si>
  <si>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</si>
  <si>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</si>
  <si>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</si>
  <si>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</si>
  <si>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</si>
  <si>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</si>
  <si>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</si>
  <si>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</si>
  <si>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</si>
  <si>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</si>
  <si>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</si>
  <si>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</si>
  <si>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</si>
  <si>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</si>
  <si>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</si>
  <si>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</si>
  <si>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</si>
  <si>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</si>
  <si>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</si>
  <si>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</si>
  <si>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</si>
  <si>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</si>
  <si>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</si>
  <si>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</si>
  <si>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</si>
  <si>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</si>
  <si>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</si>
  <si>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</si>
  <si>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</si>
  <si>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</si>
  <si>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</si>
  <si>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</si>
  <si>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</si>
  <si>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</si>
  <si>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</si>
  <si>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</si>
  <si>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</si>
  <si>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</si>
  <si>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</si>
  <si>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</si>
  <si>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</si>
  <si>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</si>
  <si>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</si>
  <si>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</si>
  <si>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</si>
  <si>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</si>
  <si>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</si>
  <si>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</si>
  <si>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</si>
  <si>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</si>
  <si>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</si>
  <si>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</si>
  <si>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</si>
  <si>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</si>
  <si>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</si>
  <si>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</si>
  <si>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</si>
  <si>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</si>
  <si>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</si>
  <si>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</si>
  <si>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</si>
  <si>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</si>
  <si>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</si>
  <si>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</si>
  <si>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</si>
  <si>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</si>
  <si>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</si>
  <si>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</si>
  <si>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</si>
  <si>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</si>
  <si>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</si>
  <si>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</si>
  <si>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</si>
  <si>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</si>
  <si>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</si>
  <si>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</si>
  <si>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</si>
  <si>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</si>
  <si>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</si>
  <si>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</si>
  <si>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</si>
  <si>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</si>
  <si>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</si>
  <si>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</si>
  <si>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</si>
  <si>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</si>
  <si>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</si>
  <si>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</si>
  <si>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</si>
  <si>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</si>
  <si>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</si>
  <si>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</si>
  <si>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</si>
  <si>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</si>
  <si>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</si>
  <si>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</si>
  <si>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</si>
  <si>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</si>
  <si>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</si>
  <si>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</si>
  <si>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</si>
  <si>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</si>
  <si>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</si>
  <si>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</si>
  <si>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</si>
  <si>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</si>
  <si>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</si>
  <si>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</si>
  <si>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</si>
  <si>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</si>
  <si>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</si>
  <si>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</si>
  <si>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</si>
  <si>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</si>
  <si>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</si>
  <si>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</si>
  <si>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</si>
  <si>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</si>
  <si>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</si>
  <si>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</si>
  <si>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</si>
  <si>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</si>
  <si>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</si>
  <si>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</si>
  <si>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</si>
  <si>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</si>
  <si>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</si>
  <si>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</si>
  <si>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</si>
  <si>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</si>
  <si>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</si>
  <si>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</si>
  <si>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</si>
  <si>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</si>
  <si>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</si>
  <si>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</si>
  <si>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</si>
  <si>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</si>
  <si>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</si>
  <si>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</si>
  <si>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</si>
  <si>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</si>
  <si>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</si>
  <si>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</si>
  <si>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</si>
  <si>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</si>
  <si>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</si>
  <si>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</si>
  <si>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</si>
  <si>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</si>
  <si>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</si>
  <si>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</si>
  <si>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</si>
  <si>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</si>
  <si>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</si>
  <si>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</si>
  <si>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</si>
  <si>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</si>
  <si>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</si>
  <si>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</si>
  <si>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</si>
  <si>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</si>
  <si>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</si>
  <si>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</si>
  <si>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</si>
  <si>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</si>
  <si>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</si>
  <si>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</si>
  <si>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</si>
  <si>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</si>
  <si>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</si>
  <si>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</si>
  <si>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</si>
  <si>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</si>
  <si>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</si>
  <si>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</si>
  <si>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</si>
  <si>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</si>
  <si>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</si>
  <si>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</si>
  <si>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</si>
  <si>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</si>
  <si>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</si>
  <si>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</si>
  <si>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</si>
  <si>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</si>
  <si>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</si>
  <si>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</si>
  <si>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</si>
  <si>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</si>
  <si>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</si>
  <si>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</si>
  <si>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</si>
  <si>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</si>
  <si>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</si>
  <si>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</si>
  <si>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</si>
  <si>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</si>
  <si>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</si>
  <si>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</si>
  <si>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</si>
  <si>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</si>
  <si>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</si>
  <si>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</si>
  <si>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</si>
  <si>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</si>
  <si>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</si>
  <si>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</si>
  <si>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</si>
  <si>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</si>
  <si>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</si>
  <si>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</si>
  <si>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</si>
  <si>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</si>
  <si>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</si>
  <si>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</si>
  <si>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</si>
  <si>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</si>
  <si>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</si>
  <si>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</si>
  <si>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</si>
  <si>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</si>
  <si>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</si>
  <si>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</si>
  <si>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</si>
  <si>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</si>
  <si>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</si>
  <si>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</si>
  <si>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</si>
  <si>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</si>
  <si>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</si>
  <si>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</si>
  <si>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</si>
  <si>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</si>
  <si>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</si>
  <si>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</si>
  <si>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</si>
  <si>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</si>
  <si>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</si>
  <si>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</si>
  <si>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</si>
  <si>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</si>
  <si>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</si>
  <si>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</si>
  <si>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</si>
  <si>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</si>
  <si>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</si>
  <si>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</si>
  <si>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</si>
  <si>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</si>
  <si>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</si>
  <si>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</si>
  <si>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</si>
  <si>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</si>
  <si>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</si>
  <si>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</si>
  <si>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</si>
  <si>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</si>
  <si>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</si>
  <si>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</si>
  <si>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</si>
  <si>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</si>
  <si>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</si>
  <si>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</si>
  <si>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</si>
  <si>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</si>
  <si>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</si>
  <si>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</si>
  <si>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</si>
  <si>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</si>
  <si>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</si>
  <si>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</si>
  <si>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</si>
  <si>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</si>
  <si>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</si>
  <si>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</si>
  <si>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</si>
  <si>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</si>
  <si>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</si>
  <si>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</si>
  <si>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</si>
  <si>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</si>
  <si>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</si>
  <si>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</si>
  <si>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</si>
  <si>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</si>
  <si>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</si>
  <si>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</si>
  <si>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</si>
  <si>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</si>
  <si>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</si>
  <si>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</si>
  <si>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</si>
  <si>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</si>
  <si>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</si>
  <si>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</si>
  <si>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</si>
  <si>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</si>
  <si>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</si>
  <si>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</si>
  <si>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</si>
  <si>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</si>
  <si>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</si>
  <si>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</si>
  <si>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</si>
  <si>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</si>
  <si>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</si>
  <si>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</si>
  <si>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</si>
  <si>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</si>
  <si>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</si>
  <si>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</si>
  <si>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</si>
  <si>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</si>
  <si>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</si>
  <si>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</si>
  <si>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</si>
  <si>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</si>
  <si>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</si>
  <si>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</si>
  <si>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</si>
  <si>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</si>
  <si>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</si>
  <si>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</si>
  <si>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</si>
  <si>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</si>
  <si>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</si>
  <si>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</si>
  <si>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</si>
  <si>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</si>
  <si>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</si>
  <si>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</si>
  <si>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</si>
  <si>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</si>
  <si>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</si>
  <si>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</si>
  <si>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</si>
  <si>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</si>
  <si>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</si>
  <si>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</si>
  <si>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</si>
  <si>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</si>
  <si>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</si>
  <si>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</si>
  <si>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</si>
  <si>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</si>
  <si>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</si>
  <si>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</si>
  <si>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</si>
  <si>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</si>
  <si>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</si>
  <si>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</si>
  <si>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</si>
  <si>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</si>
  <si>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</si>
  <si>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</si>
  <si>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</si>
  <si>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</si>
  <si>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</si>
  <si>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</si>
  <si>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</si>
  <si>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</si>
  <si>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</si>
  <si>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</si>
  <si>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</si>
  <si>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</si>
  <si>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</si>
  <si>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</si>
  <si>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</si>
  <si>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</si>
  <si>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</si>
  <si>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</si>
  <si>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</si>
  <si>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</si>
  <si>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</si>
  <si>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</si>
  <si>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</si>
  <si>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</si>
  <si>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</si>
  <si>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</si>
  <si>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</si>
  <si>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</si>
  <si>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</si>
  <si>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</si>
  <si>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</si>
  <si>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</si>
  <si>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</si>
  <si>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</si>
  <si>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</si>
  <si>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</si>
  <si>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</si>
  <si>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</si>
  <si>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</si>
  <si>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</si>
  <si>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</si>
  <si>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</si>
  <si>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</si>
  <si>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</si>
  <si>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</si>
  <si>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</si>
  <si>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</si>
  <si>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</si>
  <si>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</si>
  <si>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</si>
  <si>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</si>
  <si>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</si>
  <si>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</si>
  <si>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</si>
  <si>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</si>
  <si>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</si>
  <si>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</si>
  <si>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</si>
  <si>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</si>
  <si>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</si>
  <si>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</si>
  <si>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</si>
  <si>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</si>
  <si>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</si>
  <si>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</si>
  <si>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</si>
  <si>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</si>
  <si>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</si>
  <si>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</si>
  <si>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</si>
  <si>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</si>
  <si>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</si>
  <si>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</si>
  <si>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</si>
  <si>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</si>
  <si>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</si>
  <si>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</si>
  <si>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</si>
  <si>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</si>
  <si>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</si>
  <si>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</si>
  <si>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</si>
  <si>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</si>
  <si>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</si>
  <si>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</si>
  <si>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</si>
  <si>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</si>
  <si>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</si>
  <si>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</si>
  <si>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</si>
  <si>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</si>
  <si>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</si>
  <si>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</si>
  <si>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</si>
  <si>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</si>
  <si>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</si>
  <si>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</si>
  <si>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</si>
  <si>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</si>
  <si>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</si>
  <si>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</si>
  <si>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</si>
  <si>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</si>
  <si>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</si>
  <si>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</si>
  <si>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</si>
  <si>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</si>
  <si>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</si>
  <si>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</si>
  <si>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</si>
  <si>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</si>
  <si>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</si>
  <si>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</si>
  <si>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</si>
  <si>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</si>
  <si>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</si>
  <si>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</si>
  <si>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</si>
  <si>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</si>
  <si>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</si>
  <si>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</si>
  <si>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</si>
  <si>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</si>
  <si>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</si>
  <si>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</si>
  <si>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</si>
  <si>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</si>
  <si>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</si>
  <si>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</si>
  <si>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</si>
  <si>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</si>
  <si>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</si>
  <si>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</si>
  <si>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</si>
  <si>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</si>
  <si>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</si>
  <si>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</si>
  <si>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</si>
  <si>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</si>
  <si>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</si>
  <si>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</si>
  <si>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</si>
  <si>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</si>
  <si>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</si>
  <si>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</si>
  <si>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</si>
  <si>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</si>
  <si>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</si>
  <si>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</si>
  <si>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</si>
  <si>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</si>
  <si>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</si>
  <si>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</si>
  <si>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</si>
  <si>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</si>
  <si>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</si>
  <si>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</si>
  <si>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</si>
  <si>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</si>
  <si>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</si>
  <si>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</si>
  <si>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</si>
  <si>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</si>
  <si>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</si>
  <si>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</si>
  <si>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</si>
  <si>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</si>
  <si>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</si>
  <si>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</si>
  <si>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</si>
  <si>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</si>
  <si>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</si>
  <si>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</si>
  <si>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</si>
  <si>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</si>
  <si>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</si>
  <si>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</si>
  <si>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</si>
  <si>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</si>
  <si>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</si>
  <si>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</si>
  <si>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</si>
  <si>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</si>
  <si>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</si>
  <si>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</si>
  <si>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</si>
  <si>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</si>
  <si>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</si>
  <si>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</si>
  <si>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</si>
  <si>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</si>
  <si>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</si>
  <si>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</si>
  <si>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</si>
  <si>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</si>
  <si>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</si>
  <si>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</si>
  <si>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</si>
  <si>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</si>
  <si>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</si>
  <si>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</si>
  <si>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</si>
  <si>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</si>
  <si>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</si>
  <si>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</si>
  <si>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</si>
  <si>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</si>
  <si>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</si>
  <si>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</si>
  <si>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</si>
  <si>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</si>
  <si>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</si>
  <si>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</si>
  <si>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</si>
  <si>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</si>
  <si>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</si>
  <si>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</si>
  <si>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</si>
  <si>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</si>
  <si>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</si>
  <si>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</si>
  <si>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</si>
  <si>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</si>
  <si>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</si>
  <si>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</si>
  <si>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</si>
  <si>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</si>
  <si>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</si>
  <si>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</si>
  <si>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</si>
  <si>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</si>
  <si>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</si>
  <si>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</si>
  <si>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</si>
  <si>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</si>
  <si>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</si>
  <si>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</si>
  <si>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</si>
  <si>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</si>
  <si>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</si>
  <si>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</si>
  <si>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</si>
  <si>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</si>
  <si>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</si>
  <si>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</si>
  <si>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</si>
  <si>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</si>
  <si>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</si>
  <si>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</si>
  <si>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</si>
  <si>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</si>
  <si>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</si>
  <si>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</si>
  <si>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</si>
  <si>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</si>
  <si>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</si>
  <si>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</si>
  <si>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</si>
  <si>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</si>
  <si>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</si>
  <si>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</si>
  <si>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</si>
  <si>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</si>
  <si>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</si>
  <si>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</si>
  <si>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</si>
  <si>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</si>
  <si>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</si>
  <si>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</si>
  <si>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</si>
  <si>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</si>
  <si>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</si>
  <si>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</si>
  <si>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</si>
  <si>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</si>
  <si>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</si>
  <si>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</si>
  <si>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</si>
  <si>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</si>
  <si>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</si>
  <si>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</si>
  <si>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</si>
  <si>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</si>
  <si>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</si>
  <si>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</si>
  <si>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</si>
  <si>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</si>
  <si>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</si>
  <si>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</si>
  <si>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</si>
  <si>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</si>
  <si>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</si>
  <si>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</si>
  <si>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</si>
  <si>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</si>
  <si>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</si>
  <si>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</si>
  <si>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</si>
  <si>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</si>
  <si>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</si>
  <si>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</si>
  <si>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</si>
  <si>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</si>
  <si>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</si>
  <si>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</si>
  <si>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</si>
  <si>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</si>
  <si>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</si>
  <si>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</si>
  <si>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</si>
  <si>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</si>
  <si>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</si>
  <si>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</si>
  <si>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</si>
  <si>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</si>
  <si>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</si>
  <si>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</si>
  <si>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</si>
  <si>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</si>
  <si>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</si>
  <si>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</si>
  <si>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</si>
  <si>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</si>
  <si>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</si>
  <si>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</si>
  <si>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</si>
  <si>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</si>
  <si>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</si>
  <si>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</si>
  <si>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</si>
  <si>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</si>
  <si>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</si>
  <si>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</si>
  <si>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</si>
  <si>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</si>
  <si>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</si>
  <si>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</si>
  <si>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</si>
  <si>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</si>
  <si>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</si>
  <si>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</si>
  <si>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</si>
  <si>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</si>
  <si>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</si>
  <si>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</si>
  <si>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</si>
  <si>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</si>
  <si>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</si>
  <si>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</si>
  <si>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</si>
  <si>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</si>
  <si>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</si>
  <si>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</si>
  <si>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</si>
  <si>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</si>
  <si>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</si>
  <si>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</si>
  <si>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</si>
  <si>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</si>
  <si>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</si>
  <si>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</si>
  <si>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</si>
  <si>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</si>
  <si>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</si>
  <si>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</si>
  <si>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</si>
  <si>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</si>
  <si>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</si>
  <si>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</si>
  <si>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</si>
  <si>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</si>
  <si>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</si>
  <si>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</si>
  <si>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</si>
  <si>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</si>
  <si>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</si>
  <si>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</si>
  <si>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</si>
  <si>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</si>
  <si>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</si>
  <si>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</si>
  <si>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</si>
  <si>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</si>
  <si>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</si>
  <si>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</si>
  <si>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</si>
  <si>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</si>
  <si>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</si>
  <si>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</si>
  <si>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</si>
  <si>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</si>
  <si>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</si>
  <si>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</si>
  <si>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</si>
  <si>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</si>
  <si>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</si>
  <si>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</si>
  <si>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</si>
  <si>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</si>
  <si>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</si>
  <si>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</si>
  <si>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</si>
  <si>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</si>
  <si>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</si>
  <si>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</si>
  <si>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</si>
  <si>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</si>
  <si>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</si>
  <si>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</si>
  <si>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</si>
  <si>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</si>
  <si>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</si>
  <si>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</si>
  <si>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</si>
  <si>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</si>
  <si>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</si>
  <si>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</si>
  <si>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</si>
  <si>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</si>
  <si>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</si>
  <si>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</si>
  <si>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</si>
  <si>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</si>
  <si>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</si>
  <si>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</si>
  <si>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</si>
  <si>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</si>
  <si>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</si>
  <si>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</si>
  <si>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</si>
  <si>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</si>
  <si>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</si>
  <si>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</si>
  <si>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</si>
  <si>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</si>
  <si>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</si>
  <si>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</si>
  <si>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</si>
  <si>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</si>
  <si>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</si>
  <si>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</si>
  <si>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</si>
  <si>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</si>
  <si>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</si>
  <si>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</si>
  <si>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</si>
  <si>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</si>
  <si>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</si>
  <si>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</si>
  <si>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</si>
  <si>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</si>
  <si>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</si>
  <si>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</si>
  <si>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</si>
  <si>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</si>
  <si>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</si>
  <si>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</si>
  <si>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</si>
  <si>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</si>
  <si>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</si>
  <si>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</si>
  <si>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</si>
  <si>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</si>
  <si>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</si>
  <si>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</si>
  <si>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</si>
  <si>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</si>
  <si>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</si>
  <si>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</si>
  <si>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</si>
  <si>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</si>
  <si>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</si>
  <si>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</si>
  <si>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</si>
  <si>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</si>
  <si>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</si>
  <si>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</si>
  <si>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</si>
  <si>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</si>
  <si>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</si>
  <si>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</si>
  <si>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</si>
  <si>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</si>
  <si>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</si>
  <si>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</si>
  <si>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</si>
  <si>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</si>
  <si>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</si>
  <si>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</si>
  <si>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</si>
  <si>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</si>
  <si>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</si>
  <si>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</si>
  <si>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</si>
  <si>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</si>
  <si>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</si>
  <si>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</si>
  <si>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</si>
  <si>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</si>
  <si>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</si>
  <si>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</si>
  <si>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</si>
  <si>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</si>
  <si>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</si>
  <si>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</si>
  <si>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</si>
  <si>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</si>
  <si>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</si>
  <si>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</si>
  <si>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</si>
  <si>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</si>
  <si>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</si>
  <si>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</si>
  <si>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</si>
  <si>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</si>
  <si>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</si>
  <si>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</si>
  <si>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</si>
  <si>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</si>
  <si>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</si>
  <si>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</si>
  <si>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</si>
  <si>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</si>
  <si>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</si>
  <si>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</si>
  <si>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</si>
  <si>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</si>
  <si>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</si>
  <si>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</si>
  <si>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</si>
  <si>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</si>
  <si>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</si>
  <si>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</si>
  <si>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</si>
  <si>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</si>
  <si>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</si>
  <si>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</si>
  <si>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</si>
  <si>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</si>
  <si>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</si>
  <si>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</si>
  <si>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</si>
  <si>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</si>
  <si>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</si>
  <si>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</si>
  <si>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</si>
  <si>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</si>
  <si>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</si>
  <si>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</si>
  <si>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</si>
  <si>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</si>
  <si>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</si>
  <si>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</si>
  <si>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</si>
  <si>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</si>
  <si>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</si>
  <si>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</si>
  <si>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</si>
  <si>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</si>
  <si>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</si>
  <si>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</si>
  <si>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</si>
  <si>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</si>
  <si>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</si>
  <si>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</si>
  <si>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</si>
  <si>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</si>
  <si>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</si>
  <si>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</si>
  <si>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</si>
  <si>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</si>
  <si>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</si>
  <si>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</si>
  <si>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</si>
  <si>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</si>
  <si>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</si>
  <si>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</si>
  <si>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</si>
  <si>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</si>
  <si>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</si>
  <si>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</si>
  <si>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</si>
  <si>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</si>
  <si>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</si>
  <si>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</si>
  <si>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</si>
  <si>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</si>
  <si>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</si>
  <si>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</si>
  <si>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</si>
  <si>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</si>
  <si>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</si>
  <si>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</si>
  <si>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</si>
  <si>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</si>
  <si>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</si>
  <si>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</si>
  <si>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</si>
  <si>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</si>
  <si>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</si>
  <si>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</si>
  <si>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</si>
  <si>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</si>
  <si>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</si>
  <si>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</si>
  <si>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</si>
  <si>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</si>
  <si>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</si>
  <si>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</si>
  <si>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</si>
  <si>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</si>
  <si>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</si>
  <si>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</si>
  <si>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</si>
  <si>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</si>
  <si>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</si>
  <si>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</si>
  <si>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</si>
  <si>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</si>
  <si>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</si>
  <si>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</si>
  <si>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</si>
  <si>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</si>
  <si>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</si>
  <si>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</si>
  <si>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</si>
  <si>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</si>
  <si>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</si>
  <si>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</si>
  <si>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</si>
  <si>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</si>
  <si>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</si>
  <si>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</si>
  <si>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</si>
  <si>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</si>
  <si>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</si>
  <si>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</si>
  <si>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</si>
  <si>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</si>
  <si>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</si>
  <si>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</si>
  <si>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</si>
  <si>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</si>
  <si>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</si>
  <si>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</si>
  <si>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</si>
  <si>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</si>
  <si>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</si>
  <si>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</si>
  <si>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</si>
  <si>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</si>
  <si>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</si>
  <si>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</si>
  <si>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</si>
  <si>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</si>
  <si>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</si>
  <si>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</si>
  <si>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</si>
  <si>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</si>
  <si>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</si>
  <si>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</si>
  <si>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</si>
  <si>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</si>
  <si>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</si>
  <si>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</si>
  <si>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</si>
  <si>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</si>
  <si>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</si>
  <si>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</si>
  <si>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</si>
  <si>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</si>
  <si>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</si>
  <si>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</si>
  <si>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</si>
  <si>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</si>
  <si>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</si>
  <si>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</si>
  <si>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</si>
  <si>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</si>
  <si>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</si>
  <si>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</si>
  <si>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</si>
  <si>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</si>
  <si>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</si>
  <si>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</si>
  <si>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</si>
  <si>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</si>
  <si>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</si>
  <si>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</si>
  <si>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</si>
  <si>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</si>
  <si>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</si>
  <si>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</si>
  <si>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</si>
  <si>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</si>
  <si>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</si>
  <si>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</si>
  <si>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</si>
  <si>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</si>
  <si>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</si>
  <si>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</si>
  <si>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</si>
  <si>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</si>
  <si>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</si>
  <si>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</si>
  <si>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</si>
  <si>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</si>
  <si>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</si>
  <si>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</si>
  <si>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</si>
  <si>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</si>
  <si>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</si>
  <si>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</si>
  <si>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</si>
  <si>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</si>
  <si>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</si>
  <si>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</si>
  <si>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</si>
  <si>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</si>
  <si>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</si>
  <si>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</si>
  <si>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</si>
  <si>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</si>
  <si>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</si>
  <si>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</si>
  <si>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</si>
  <si>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</si>
  <si>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</si>
  <si>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</si>
  <si>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</si>
  <si>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</si>
  <si>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</si>
  <si>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</si>
  <si>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</si>
  <si>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</si>
  <si>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</si>
  <si>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</si>
  <si>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</si>
  <si>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</si>
  <si>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</si>
  <si>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</si>
  <si>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</si>
  <si>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</si>
  <si>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</si>
  <si>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</si>
  <si>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</si>
  <si>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</si>
  <si>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</si>
  <si>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</si>
  <si>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</si>
  <si>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</si>
  <si>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</si>
  <si>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</si>
  <si>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</si>
  <si>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</si>
  <si>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</si>
  <si>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</si>
  <si>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</si>
  <si>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</si>
  <si>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</si>
  <si>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</si>
  <si>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</si>
  <si>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</si>
  <si>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</si>
  <si>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</si>
  <si>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</si>
  <si>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</si>
  <si>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</si>
  <si>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</si>
  <si>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</si>
  <si>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</si>
  <si>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</si>
  <si>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</si>
  <si>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</si>
  <si>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</si>
  <si>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</si>
  <si>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</si>
  <si>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</si>
  <si>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</si>
  <si>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</si>
  <si>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</si>
  <si>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</si>
  <si>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</si>
  <si>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</si>
  <si>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</si>
  <si>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</si>
  <si>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</si>
  <si>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</si>
  <si>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</si>
  <si>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</si>
  <si>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</si>
  <si>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</si>
  <si>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</si>
  <si>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</si>
  <si>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</si>
  <si>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</si>
  <si>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</si>
  <si>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</si>
  <si>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</si>
  <si>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</si>
  <si>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</si>
  <si>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</si>
  <si>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</si>
  <si>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</si>
  <si>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</si>
  <si>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</si>
  <si>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</si>
  <si>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</si>
  <si>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</si>
  <si>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</si>
  <si>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</si>
  <si>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</si>
  <si>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</si>
  <si>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</si>
  <si>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</si>
  <si>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</si>
  <si>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</si>
  <si>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</si>
  <si>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</si>
  <si>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</si>
  <si>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</si>
  <si>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</si>
  <si>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</si>
  <si>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</si>
  <si>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</si>
  <si>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</si>
  <si>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</si>
  <si>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</si>
  <si>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</si>
  <si>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</si>
  <si>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</si>
  <si>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</si>
  <si>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</si>
  <si>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</si>
  <si>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</si>
  <si>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</si>
  <si>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</si>
  <si>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</si>
  <si>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</si>
  <si>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</si>
  <si>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</si>
  <si>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</si>
  <si>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</si>
  <si>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</si>
  <si>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</si>
  <si>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</si>
  <si>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</si>
  <si>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</si>
  <si>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</si>
  <si>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</si>
  <si>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</si>
  <si>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</si>
  <si>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</si>
  <si>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</si>
  <si>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</si>
  <si>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</si>
  <si>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</si>
  <si>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</si>
  <si>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</si>
  <si>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</si>
  <si>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</si>
  <si>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</si>
  <si>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</si>
  <si>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</si>
  <si>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</si>
  <si>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</si>
  <si>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</si>
  <si>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</si>
  <si>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</si>
  <si>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</si>
  <si>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</si>
  <si>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</si>
  <si>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</si>
  <si>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</si>
  <si>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</si>
  <si>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</si>
  <si>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</si>
  <si>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</si>
  <si>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</si>
  <si>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</si>
  <si>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</si>
  <si>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</si>
  <si>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</si>
  <si>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</si>
  <si>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</si>
  <si>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</si>
  <si>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</si>
  <si>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</si>
  <si>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</si>
  <si>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</si>
  <si>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</si>
  <si>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</si>
  <si>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</si>
  <si>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</si>
  <si>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</si>
  <si>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</si>
  <si>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</si>
  <si>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</si>
  <si>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</si>
  <si>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</si>
  <si>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</si>
  <si>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</si>
  <si>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</si>
  <si>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</si>
  <si>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</si>
  <si>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</si>
  <si>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</si>
  <si>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</si>
  <si>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</si>
  <si>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</si>
  <si>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</si>
  <si>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</si>
  <si>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</si>
  <si>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</si>
  <si>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</si>
  <si>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</si>
  <si>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</si>
  <si>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</si>
  <si>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</si>
  <si>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</si>
  <si>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</si>
  <si>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</si>
  <si>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</si>
  <si>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</si>
  <si>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</si>
  <si>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</si>
  <si>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</si>
  <si>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</si>
  <si>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</si>
  <si>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</si>
  <si>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</si>
  <si>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</si>
  <si>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</si>
  <si>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</si>
  <si>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</si>
  <si>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</si>
  <si>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</si>
  <si>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</si>
  <si>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</si>
  <si>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</si>
  <si>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</si>
  <si>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</si>
  <si>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</si>
  <si>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</si>
  <si>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</si>
  <si>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</si>
  <si>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</si>
  <si>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</si>
  <si>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</si>
  <si>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</si>
  <si>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</si>
  <si>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</si>
  <si>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</si>
  <si>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</si>
  <si>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</si>
  <si>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</si>
  <si>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</si>
  <si>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</si>
  <si>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</si>
  <si>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</si>
  <si>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</si>
  <si>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</si>
  <si>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</si>
  <si>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</si>
  <si>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</si>
  <si>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</si>
  <si>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</si>
  <si>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</si>
  <si>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</si>
  <si>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</si>
  <si>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</si>
  <si>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</si>
  <si>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</si>
  <si>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</si>
  <si>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</si>
  <si>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</si>
  <si>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</si>
  <si>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</si>
  <si>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</si>
  <si>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</si>
  <si>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</si>
  <si>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</si>
  <si>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</si>
  <si>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</si>
  <si>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</si>
  <si>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</si>
  <si>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</si>
  <si>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</si>
  <si>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</si>
  <si>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</si>
  <si>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</si>
  <si>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</si>
  <si>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</si>
  <si>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</si>
  <si>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</si>
  <si>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</si>
  <si>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</si>
  <si>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</si>
  <si>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</si>
  <si>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</si>
  <si>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</si>
  <si>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</si>
  <si>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</si>
  <si>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</si>
  <si>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</si>
  <si>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</si>
  <si>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</si>
  <si>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</si>
  <si>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</si>
  <si>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</si>
  <si>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</si>
  <si>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</si>
  <si>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</si>
  <si>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</si>
  <si>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</si>
  <si>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</si>
  <si>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</si>
  <si>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</si>
  <si>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</si>
  <si>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</si>
  <si>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</si>
  <si>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</si>
  <si>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</si>
  <si>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</si>
  <si>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</si>
  <si>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</si>
  <si>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</si>
  <si>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</si>
  <si>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</si>
  <si>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</si>
  <si>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</si>
  <si>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</si>
  <si>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</si>
  <si>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</si>
  <si>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</si>
  <si>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</si>
  <si>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</si>
  <si>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</si>
  <si>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</si>
  <si>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</si>
  <si>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</si>
  <si>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</si>
  <si>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</si>
  <si>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</si>
  <si>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</si>
  <si>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</si>
  <si>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</si>
  <si>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</si>
  <si>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</si>
  <si>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</si>
  <si>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</si>
  <si>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</si>
  <si>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</si>
  <si>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</si>
  <si>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</si>
  <si>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</si>
  <si>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</si>
  <si>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</si>
  <si>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</si>
  <si>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</si>
  <si>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</si>
  <si>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</si>
  <si>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</si>
  <si>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</si>
  <si>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</si>
  <si>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</si>
  <si>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</si>
  <si>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</si>
  <si>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</si>
  <si>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</si>
  <si>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</si>
  <si>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</si>
  <si>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</si>
  <si>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</si>
  <si>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</si>
  <si>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</si>
  <si>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</si>
  <si>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</si>
  <si>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</si>
  <si>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</si>
  <si>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</si>
  <si>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</si>
  <si>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</si>
  <si>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</si>
  <si>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</si>
  <si>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</si>
  <si>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</si>
  <si>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</si>
  <si>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</si>
  <si>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</si>
  <si>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</si>
  <si>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</si>
  <si>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</si>
  <si>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</si>
  <si>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</si>
  <si>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</si>
  <si>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</si>
  <si>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</si>
  <si>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</si>
  <si>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</si>
  <si>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</si>
  <si>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</si>
  <si>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</si>
  <si>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</si>
  <si>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</si>
  <si>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</si>
  <si>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</si>
  <si>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</si>
  <si>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</si>
  <si>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</si>
  <si>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</si>
  <si>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</si>
  <si>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</si>
  <si>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</si>
  <si>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</si>
  <si>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</si>
  <si>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</si>
  <si>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</si>
  <si>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</si>
  <si>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</si>
  <si>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</si>
  <si>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</si>
  <si>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</si>
  <si>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</si>
  <si>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</si>
  <si>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</si>
  <si>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</si>
  <si>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</si>
  <si>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</si>
  <si>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</si>
  <si>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</si>
  <si>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</si>
  <si>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</si>
  <si>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</si>
  <si>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</si>
  <si>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</si>
  <si>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</si>
  <si>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</si>
  <si>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</si>
  <si>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</si>
  <si>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</si>
  <si>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</si>
  <si>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</si>
  <si>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</si>
  <si>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</si>
  <si>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</si>
  <si>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</si>
  <si>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</si>
  <si>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</si>
  <si>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</si>
  <si>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</si>
  <si>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</si>
  <si>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</si>
  <si>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</si>
  <si>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</si>
  <si>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</si>
  <si>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</si>
  <si>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</si>
  <si>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</si>
  <si>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</si>
  <si>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 xml:space="preserve">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An index based valuation technique is used for the loans financing residential properties. :  The Specific Controller monitors these appraisals each year to verify compliance with the real-estate market parameters used in the valuation process, as described in the risk report section of the Registration Document 2015 (pages 145 - 154). </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</si>
  <si>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</si>
  <si>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</si>
  <si>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</si>
  <si>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</si>
  <si>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</si>
  <si>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</si>
  <si>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</si>
  <si>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</si>
  <si>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</si>
  <si>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</si>
  <si>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</si>
  <si>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</si>
  <si>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</si>
  <si>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</si>
  <si>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</si>
  <si>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</si>
  <si>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</si>
  <si>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</si>
  <si>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</si>
  <si>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estimated</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</si>
  <si>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</si>
  <si>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</si>
  <si>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</si>
  <si>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</si>
  <si>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</si>
  <si>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</si>
  <si>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</si>
  <si>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</si>
  <si>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</si>
  <si>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</si>
  <si>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</si>
  <si>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</si>
  <si>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Public sector exposures (*)</t>
  </si>
  <si>
    <t>exchange rate impact on Covered Bonds</t>
  </si>
  <si>
    <t>Overcollateralisation ratios</t>
  </si>
  <si>
    <t>Minimum (%)</t>
  </si>
  <si>
    <t>Current (%)</t>
  </si>
  <si>
    <t>Legal ("coverage ratio")</t>
  </si>
  <si>
    <t>(estimated)</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</si>
  <si>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</si>
  <si>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</si>
  <si>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</si>
  <si>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</si>
  <si>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</si>
  <si>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</si>
  <si>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</si>
  <si>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</si>
  <si>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</si>
  <si>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</si>
  <si>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</si>
  <si>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</si>
  <si>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</si>
  <si>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</si>
  <si>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</si>
  <si>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</si>
  <si>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</si>
  <si>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</si>
  <si>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</si>
  <si>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</si>
  <si>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</si>
  <si>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</si>
  <si>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</si>
  <si>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</si>
  <si>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</si>
  <si>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</si>
  <si>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</si>
  <si>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</si>
  <si>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</si>
  <si>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</si>
  <si>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</si>
  <si>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</si>
  <si>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</si>
  <si>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</si>
  <si>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</si>
  <si>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</si>
  <si>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</si>
  <si>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</si>
  <si>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</si>
  <si>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</si>
  <si>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</si>
  <si>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</si>
  <si>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</si>
  <si>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</si>
  <si>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</si>
  <si>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</si>
  <si>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</si>
  <si>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</si>
  <si>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</si>
  <si>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</si>
  <si>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</si>
  <si>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</si>
  <si>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</si>
  <si>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</si>
  <si>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</si>
  <si>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</si>
  <si>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</si>
  <si>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</si>
  <si>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</si>
  <si>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</si>
  <si>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</si>
  <si>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</si>
  <si>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</si>
  <si>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</si>
  <si>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</si>
  <si>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</si>
  <si>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</si>
  <si>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</si>
  <si>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</si>
  <si>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</si>
  <si>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</si>
  <si>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</si>
  <si>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</si>
  <si>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</si>
  <si>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</si>
  <si>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</si>
  <si>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2016, the amount exceeding the regulatorry limit was € 478.5 million.</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</si>
  <si>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</si>
  <si>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</si>
  <si>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</si>
  <si>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</si>
  <si>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</si>
  <si>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</si>
  <si>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</si>
  <si>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</si>
  <si>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</si>
  <si>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</si>
  <si>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</si>
  <si>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</si>
  <si>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</si>
  <si>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</si>
  <si>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</si>
  <si>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</si>
  <si>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</si>
  <si>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</si>
  <si>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</si>
  <si>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</si>
  <si>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</si>
  <si>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</si>
  <si>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</si>
  <si>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</si>
  <si>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</si>
  <si>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</si>
  <si>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</si>
  <si>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</si>
  <si>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</si>
  <si>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</si>
  <si>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</si>
  <si>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</si>
  <si>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</si>
  <si>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</si>
  <si>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</si>
  <si>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</si>
  <si>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</si>
  <si>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</si>
  <si>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</si>
  <si>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</si>
  <si>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</si>
  <si>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</si>
  <si>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</si>
  <si>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</si>
  <si>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</si>
  <si>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</si>
  <si>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</si>
  <si>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</si>
  <si>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</si>
  <si>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</si>
  <si>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</si>
  <si>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</si>
  <si>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</si>
  <si>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</si>
  <si>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</si>
  <si>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</si>
  <si>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</si>
  <si>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</si>
  <si>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</si>
  <si>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</si>
  <si>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</si>
  <si>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</si>
  <si>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</si>
  <si>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</si>
  <si>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</si>
  <si>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</si>
  <si>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</si>
  <si>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</si>
  <si>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</si>
  <si>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</si>
  <si>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</si>
  <si>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</si>
  <si>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</si>
  <si>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</si>
  <si>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</si>
  <si>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</si>
  <si>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</si>
  <si>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</si>
  <si>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</si>
  <si>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</si>
  <si>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</si>
  <si>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</si>
  <si>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</si>
  <si>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</si>
  <si>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</si>
  <si>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</si>
  <si>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</si>
  <si>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</si>
  <si>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</si>
  <si>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</si>
  <si>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</si>
  <si>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</si>
  <si>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</si>
  <si>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</si>
  <si>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</si>
  <si>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</si>
  <si>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</si>
  <si>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</si>
  <si>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</si>
  <si>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</si>
  <si>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</si>
  <si>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</si>
  <si>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</si>
  <si>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</si>
  <si>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</si>
  <si>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</si>
  <si>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</si>
  <si>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</si>
  <si>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</si>
  <si>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</si>
  <si>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</si>
  <si>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</si>
  <si>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</si>
  <si>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</si>
  <si>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</si>
  <si>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</si>
  <si>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</si>
  <si>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</si>
  <si>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</si>
  <si>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</si>
  <si>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</si>
  <si>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</si>
  <si>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</si>
  <si>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</si>
  <si>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</si>
  <si>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</si>
  <si>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</si>
  <si>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</si>
  <si>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</si>
  <si>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</si>
  <si>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</si>
  <si>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</si>
  <si>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</si>
  <si>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2015 (pages 145 - 154).</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</si>
  <si>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</si>
  <si>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</si>
  <si>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</si>
  <si>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</si>
  <si>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</si>
  <si>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</si>
  <si>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</si>
  <si>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</si>
  <si>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</si>
  <si>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</si>
  <si>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</si>
  <si>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</si>
  <si>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</si>
  <si>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</si>
  <si>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</si>
  <si>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</si>
  <si>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</si>
  <si>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</si>
  <si>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Cut-off Date: 31/12/2016</t>
  </si>
  <si>
    <t>Scope</t>
  </si>
  <si>
    <t>AA-</t>
  </si>
  <si>
    <t>(*) of which short term deposits with Banque de France : €  2 400 million</t>
  </si>
  <si>
    <t>(of which € 6.57 bn fully guaranteed by a loan portfolio)</t>
  </si>
  <si>
    <t>Public sector cover pool data in this section (32 298 EUR  million) do not include Banque de France exposure (EUR 2 400 million).</t>
  </si>
  <si>
    <t>Contractual (mn)</t>
  </si>
  <si>
    <t>Expected Upon Prepayments (mn)</t>
  </si>
  <si>
    <t>Reporting Date: 07/03/2017</t>
  </si>
  <si>
    <t>COMPAGNIE DE FINANCEMENT FONCIER</t>
  </si>
  <si>
    <t>EUROPEAN COVERED BOND COUNCIL</t>
  </si>
  <si>
    <t xml:space="preserve">FRENCH NATIONAL COVERED BOND LABEL REPORTING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</si>
</sst>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1"/>
      <color indexed="8"/>
      <name val="Calibri"/>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cellStyleXfs>
  <cellXfs count="6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0" fontId="24" fillId="11" borderId="0" xfId="0" applyFont="1" applyFill="1" applyBorder="1"/>
    <xf numFmtId="3" fontId="24" fillId="4" borderId="22" xfId="0" applyNumberFormat="1" applyFont="1" applyFill="1" applyBorder="1" applyAlignment="1">
      <alignment horizontal="right" indent="1"/>
    </xf>
    <xf numFmtId="3" fontId="24" fillId="4" borderId="19" xfId="0" applyNumberFormat="1" applyFont="1" applyFill="1" applyBorder="1" applyAlignment="1">
      <alignment horizontal="right" indent="1"/>
    </xf>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165" fontId="24" fillId="0" borderId="22"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165" fontId="59"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60" fillId="0" borderId="0" xfId="0" applyFont="1" applyBorder="1"/>
    <xf numFmtId="0" fontId="46" fillId="0" borderId="0" xfId="0" applyFont="1" applyBorder="1"/>
    <xf numFmtId="0" fontId="61" fillId="0" borderId="0" xfId="0" applyFont="1" applyBorder="1"/>
    <xf numFmtId="165" fontId="40" fillId="0" borderId="13" xfId="1" applyNumberFormat="1" applyFont="1" applyBorder="1" applyAlignment="1">
      <alignment horizontal="center" vertical="center"/>
    </xf>
    <xf numFmtId="165" fontId="0" fillId="0" borderId="13" xfId="1" applyNumberFormat="1" applyFont="1" applyBorder="1"/>
    <xf numFmtId="165" fontId="0" fillId="0" borderId="13" xfId="0" applyNumberFormat="1" applyBorder="1"/>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165" fontId="0" fillId="0" borderId="29" xfId="1" applyNumberFormat="1" applyFont="1" applyBorder="1" applyAlignment="1">
      <alignment horizontal="right" indent="1"/>
    </xf>
    <xf numFmtId="165" fontId="24" fillId="0" borderId="13" xfId="1" applyNumberFormat="1" applyFont="1" applyBorder="1" applyAlignment="1">
      <alignment horizontal="right" indent="1"/>
    </xf>
    <xf numFmtId="0" fontId="43" fillId="0" borderId="4" xfId="0" applyFont="1" applyBorder="1" applyAlignment="1">
      <alignment horizontal="center"/>
    </xf>
    <xf numFmtId="165" fontId="24" fillId="0" borderId="19" xfId="1" applyNumberFormat="1" applyFont="1" applyBorder="1" applyAlignment="1">
      <alignment horizontal="right" indent="1"/>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170" fontId="24" fillId="0" borderId="13" xfId="1" applyNumberFormat="1" applyFont="1" applyFill="1" applyBorder="1" applyAlignment="1">
      <alignment horizontal="right" indent="1"/>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166" fontId="22" fillId="0" borderId="32" xfId="0" applyNumberFormat="1" applyFont="1" applyBorder="1" applyAlignment="1">
      <alignment horizontal="right" indent="1"/>
    </xf>
    <xf numFmtId="165" fontId="22" fillId="0" borderId="32" xfId="1" applyNumberFormat="1" applyFont="1" applyBorder="1" applyAlignment="1">
      <alignment horizontal="right" indent="1"/>
    </xf>
    <xf numFmtId="3" fontId="0" fillId="0" borderId="13" xfId="0" applyNumberFormat="1" applyBorder="1" applyAlignment="1">
      <alignment horizontal="right" indent="1"/>
    </xf>
    <xf numFmtId="166" fontId="0" fillId="0" borderId="13" xfId="0" applyNumberFormat="1" applyBorder="1" applyAlignment="1">
      <alignment horizontal="right" indent="1"/>
    </xf>
    <xf numFmtId="1" fontId="49" fillId="12" borderId="13" xfId="0" applyNumberFormat="1" applyFont="1" applyFill="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166" fontId="22" fillId="0" borderId="33" xfId="0" applyNumberFormat="1" applyFont="1" applyBorder="1" applyAlignment="1">
      <alignment horizontal="right" indent="1"/>
    </xf>
    <xf numFmtId="165" fontId="22" fillId="0" borderId="33" xfId="1"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166"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166" fontId="22" fillId="0" borderId="34" xfId="0" applyNumberFormat="1" applyFont="1" applyBorder="1" applyAlignment="1">
      <alignment horizontal="right" indent="1"/>
    </xf>
    <xf numFmtId="165" fontId="22" fillId="0" borderId="34" xfId="1"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167" fontId="22" fillId="0" borderId="32" xfId="0" applyNumberFormat="1" applyFont="1" applyBorder="1" applyAlignment="1">
      <alignment horizontal="right" indent="1"/>
    </xf>
    <xf numFmtId="3" fontId="49" fillId="12" borderId="32" xfId="0" applyNumberFormat="1" applyFont="1" applyFill="1" applyBorder="1" applyAlignment="1">
      <alignment horizontal="right" inden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5" fillId="0" borderId="0" xfId="0" applyFont="1"/>
    <xf numFmtId="0" fontId="66" fillId="0" borderId="4" xfId="0" applyFont="1" applyBorder="1"/>
    <xf numFmtId="0" fontId="65" fillId="0" borderId="0" xfId="0" applyFont="1" applyBorder="1"/>
    <xf numFmtId="0" fontId="65" fillId="0" borderId="5" xfId="0" applyFont="1" applyBorder="1"/>
    <xf numFmtId="0" fontId="69" fillId="0" borderId="0" xfId="0" applyFont="1"/>
    <xf numFmtId="0" fontId="69" fillId="0" borderId="4" xfId="0" applyFont="1" applyBorder="1"/>
    <xf numFmtId="0" fontId="69" fillId="0" borderId="0" xfId="0" applyFont="1" applyBorder="1"/>
    <xf numFmtId="0" fontId="69" fillId="0" borderId="5" xfId="0" applyFont="1" applyBorder="1"/>
    <xf numFmtId="0" fontId="65" fillId="0" borderId="4" xfId="0" applyFont="1" applyBorder="1"/>
    <xf numFmtId="0" fontId="0" fillId="0" borderId="6" xfId="0" applyBorder="1"/>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3" fillId="0" borderId="4" xfId="0" applyFont="1" applyBorder="1" applyAlignment="1">
      <alignment horizontal="center"/>
    </xf>
    <xf numFmtId="0" fontId="64" fillId="0" borderId="0" xfId="0" applyFont="1" applyBorder="1" applyAlignment="1">
      <alignment horizontal="center"/>
    </xf>
    <xf numFmtId="0" fontId="64"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0" fontId="68" fillId="0" borderId="4" xfId="0" applyFont="1" applyBorder="1" applyAlignment="1">
      <alignment horizontal="center"/>
    </xf>
    <xf numFmtId="0" fontId="68" fillId="0" borderId="0" xfId="0" applyFont="1" applyBorder="1" applyAlignment="1">
      <alignment horizontal="center"/>
    </xf>
    <xf numFmtId="0" fontId="68" fillId="0" borderId="5" xfId="0" applyFont="1" applyBorder="1" applyAlignment="1">
      <alignment horizontal="center"/>
    </xf>
    <xf numFmtId="172" fontId="66" fillId="0" borderId="4" xfId="0" applyNumberFormat="1" applyFont="1" applyBorder="1" applyAlignment="1">
      <alignment horizontal="center"/>
    </xf>
    <xf numFmtId="172" fontId="66" fillId="0" borderId="0" xfId="0" applyNumberFormat="1" applyFont="1" applyBorder="1" applyAlignment="1">
      <alignment horizontal="center"/>
    </xf>
    <xf numFmtId="172" fontId="66"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0" fillId="0" borderId="22" xfId="0" applyNumberFormat="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3" fontId="24" fillId="4" borderId="22" xfId="0" applyNumberFormat="1" applyFont="1" applyFill="1" applyBorder="1" applyAlignment="1">
      <alignment vertic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indent="1"/>
    </xf>
    <xf numFmtId="0" fontId="24" fillId="4" borderId="22" xfId="0" applyFont="1" applyFill="1" applyBorder="1" applyAlignment="1">
      <alignment horizontal="right"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2"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cellXfs>
  <cellStyles count="15">
    <cellStyle name="Comma 2" xfId="3"/>
    <cellStyle name="Lien hypertexte" xfId="2" builtinId="8"/>
    <cellStyle name="Lien hypertexte 2" xfId="14"/>
    <cellStyle name="Milliers" xfId="12" builtinId="3"/>
    <cellStyle name="Milliers [0]" xfId="13" builtinId="6"/>
    <cellStyle name="Normal" xfId="0" builtinId="0"/>
    <cellStyle name="Normal 2" xfId="4"/>
    <cellStyle name="Normal 3" xfId="5"/>
    <cellStyle name="Normal 4" xfId="6"/>
    <cellStyle name="Normal 5" xfId="9"/>
    <cellStyle name="Normal 6" xfId="10"/>
    <cellStyle name="Normal 7" xfId="7"/>
    <cellStyle name="Pourcentage" xfId="1" builtinId="5"/>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ecbc.eu/framework/73/Obligations_Fonci%C3%A8res_-_OF"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F9" sqref="F9"/>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565</v>
      </c>
      <c r="G7" s="7"/>
      <c r="H7" s="7"/>
      <c r="I7" s="7"/>
      <c r="J7" s="8"/>
    </row>
    <row r="8" spans="2:10" ht="26.25" x14ac:dyDescent="0.25">
      <c r="B8" s="6"/>
      <c r="C8" s="7"/>
      <c r="D8" s="7"/>
      <c r="E8" s="7"/>
      <c r="F8" s="12" t="s">
        <v>1528</v>
      </c>
      <c r="G8" s="7"/>
      <c r="H8" s="7"/>
      <c r="I8" s="7"/>
      <c r="J8" s="8"/>
    </row>
    <row r="9" spans="2:10" ht="21" x14ac:dyDescent="0.25">
      <c r="B9" s="6"/>
      <c r="C9" s="7"/>
      <c r="D9" s="7"/>
      <c r="E9" s="7"/>
      <c r="F9" s="13" t="s">
        <v>1799</v>
      </c>
      <c r="G9" s="7"/>
      <c r="H9" s="7"/>
      <c r="I9" s="7"/>
      <c r="J9" s="8"/>
    </row>
    <row r="10" spans="2:10" ht="21" x14ac:dyDescent="0.25">
      <c r="B10" s="6"/>
      <c r="C10" s="7"/>
      <c r="D10" s="7"/>
      <c r="E10" s="7"/>
      <c r="F10" s="13" t="s">
        <v>1791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542" t="s">
        <v>15</v>
      </c>
      <c r="E24" s="543" t="s">
        <v>16</v>
      </c>
      <c r="F24" s="543"/>
      <c r="G24" s="543"/>
      <c r="H24" s="543"/>
      <c r="I24" s="7"/>
      <c r="J24" s="8"/>
    </row>
    <row r="25" spans="2:10" x14ac:dyDescent="0.25">
      <c r="B25" s="6"/>
      <c r="C25" s="7"/>
      <c r="D25" s="7"/>
      <c r="E25" s="16"/>
      <c r="F25" s="16"/>
      <c r="G25" s="16"/>
      <c r="H25" s="7"/>
      <c r="I25" s="7"/>
      <c r="J25" s="8"/>
    </row>
    <row r="26" spans="2:10" x14ac:dyDescent="0.25">
      <c r="B26" s="6"/>
      <c r="C26" s="7"/>
      <c r="D26" s="542" t="s">
        <v>17</v>
      </c>
      <c r="E26" s="543"/>
      <c r="F26" s="543"/>
      <c r="G26" s="543"/>
      <c r="H26" s="543"/>
      <c r="I26" s="7"/>
      <c r="J26" s="8"/>
    </row>
    <row r="27" spans="2:10" x14ac:dyDescent="0.25">
      <c r="B27" s="6"/>
      <c r="C27" s="7"/>
      <c r="D27" s="17"/>
      <c r="E27" s="17"/>
      <c r="F27" s="17"/>
      <c r="G27" s="17"/>
      <c r="H27" s="17"/>
      <c r="I27" s="7"/>
      <c r="J27" s="8"/>
    </row>
    <row r="28" spans="2:10" x14ac:dyDescent="0.25">
      <c r="B28" s="6"/>
      <c r="C28" s="7"/>
      <c r="D28" s="542" t="s">
        <v>18</v>
      </c>
      <c r="E28" s="543" t="s">
        <v>16</v>
      </c>
      <c r="F28" s="543"/>
      <c r="G28" s="543"/>
      <c r="H28" s="543"/>
      <c r="I28" s="7"/>
      <c r="J28" s="8"/>
    </row>
    <row r="29" spans="2:10" x14ac:dyDescent="0.25">
      <c r="B29" s="6"/>
      <c r="C29" s="7"/>
      <c r="D29" s="17"/>
      <c r="E29" s="17"/>
      <c r="F29" s="17"/>
      <c r="G29" s="17"/>
      <c r="H29" s="17"/>
      <c r="I29" s="7"/>
      <c r="J29" s="8"/>
    </row>
    <row r="30" spans="2:10" x14ac:dyDescent="0.25">
      <c r="B30" s="6"/>
      <c r="C30" s="7"/>
      <c r="D30" s="542" t="s">
        <v>19</v>
      </c>
      <c r="E30" s="542" t="s">
        <v>16</v>
      </c>
      <c r="F30" s="542"/>
      <c r="G30" s="542"/>
      <c r="H30" s="542"/>
      <c r="I30" s="7"/>
      <c r="J30" s="8"/>
    </row>
    <row r="31" spans="2:10" x14ac:dyDescent="0.25">
      <c r="B31" s="6"/>
      <c r="C31" s="7"/>
      <c r="D31" s="140"/>
      <c r="E31" s="140"/>
      <c r="F31" s="140"/>
      <c r="G31" s="140"/>
      <c r="H31" s="140"/>
      <c r="I31" s="7"/>
      <c r="J31" s="8"/>
    </row>
    <row r="32" spans="2:10" x14ac:dyDescent="0.25">
      <c r="B32" s="6"/>
      <c r="C32" s="7"/>
      <c r="D32" s="542" t="s">
        <v>20</v>
      </c>
      <c r="E32" s="543" t="s">
        <v>16</v>
      </c>
      <c r="F32" s="543"/>
      <c r="G32" s="543"/>
      <c r="H32" s="543"/>
      <c r="I32" s="7"/>
      <c r="J32" s="8"/>
    </row>
    <row r="33" spans="2:10" x14ac:dyDescent="0.25">
      <c r="B33" s="6"/>
      <c r="C33" s="7"/>
      <c r="D33" s="16"/>
      <c r="E33" s="16"/>
      <c r="F33" s="16"/>
      <c r="G33" s="16"/>
      <c r="H33" s="16"/>
      <c r="I33" s="7"/>
      <c r="J33" s="8"/>
    </row>
    <row r="34" spans="2:10" x14ac:dyDescent="0.25">
      <c r="B34" s="6"/>
      <c r="C34" s="7"/>
      <c r="D34" s="542" t="s">
        <v>20</v>
      </c>
      <c r="E34" s="543" t="s">
        <v>16</v>
      </c>
      <c r="F34" s="543"/>
      <c r="G34" s="543"/>
      <c r="H34" s="543"/>
      <c r="I34" s="7"/>
      <c r="J34" s="8"/>
    </row>
    <row r="35" spans="2:10" x14ac:dyDescent="0.25">
      <c r="B35" s="6"/>
      <c r="C35" s="7"/>
      <c r="D35" s="7"/>
      <c r="E35" s="7"/>
      <c r="F35" s="7"/>
      <c r="G35" s="7"/>
      <c r="H35" s="7"/>
      <c r="I35" s="7"/>
      <c r="J35" s="8"/>
    </row>
    <row r="36" spans="2:10" x14ac:dyDescent="0.25">
      <c r="B36" s="6"/>
      <c r="C36" s="7"/>
      <c r="D36" s="540" t="s">
        <v>1781</v>
      </c>
      <c r="E36" s="541"/>
      <c r="F36" s="541"/>
      <c r="G36" s="541"/>
      <c r="H36" s="541"/>
      <c r="I36" s="7"/>
      <c r="J36" s="8"/>
    </row>
    <row r="37" spans="2:10" x14ac:dyDescent="0.25">
      <c r="B37" s="6"/>
      <c r="C37" s="7"/>
      <c r="D37" s="7"/>
      <c r="E37" s="7"/>
      <c r="F37" s="15"/>
      <c r="G37" s="7"/>
      <c r="H37" s="7"/>
      <c r="I37" s="7"/>
      <c r="J37" s="8"/>
    </row>
    <row r="38" spans="2:10" x14ac:dyDescent="0.25">
      <c r="B38" s="6"/>
      <c r="C38" s="7"/>
      <c r="D38" s="540" t="s">
        <v>1783</v>
      </c>
      <c r="E38" s="541"/>
      <c r="F38" s="541"/>
      <c r="G38" s="541"/>
      <c r="H38" s="541"/>
      <c r="I38" s="7"/>
      <c r="J38" s="8"/>
    </row>
    <row r="39" spans="2:10" x14ac:dyDescent="0.25">
      <c r="B39" s="6"/>
      <c r="C39" s="7"/>
      <c r="D39" s="7"/>
      <c r="E39" s="7"/>
      <c r="F39" s="15"/>
      <c r="G39" s="7"/>
      <c r="H39" s="7"/>
      <c r="I39" s="7"/>
      <c r="J39" s="8"/>
    </row>
    <row r="40" spans="2:10" x14ac:dyDescent="0.25">
      <c r="B40" s="6"/>
      <c r="C40" s="7"/>
      <c r="D40" s="540" t="s">
        <v>1782</v>
      </c>
      <c r="E40" s="541"/>
      <c r="F40" s="541"/>
      <c r="G40" s="541"/>
      <c r="H40" s="541"/>
      <c r="I40" s="7"/>
      <c r="J40" s="8"/>
    </row>
    <row r="41" spans="2:10" x14ac:dyDescent="0.25">
      <c r="B41" s="6"/>
      <c r="C41" s="7"/>
      <c r="D41" s="7"/>
      <c r="E41" s="7"/>
      <c r="F41" s="15"/>
      <c r="G41" s="7"/>
      <c r="H41" s="7"/>
      <c r="I41" s="7"/>
      <c r="J41" s="8"/>
    </row>
    <row r="42" spans="2:10" x14ac:dyDescent="0.25">
      <c r="B42" s="6"/>
      <c r="C42" s="7"/>
      <c r="D42" s="540" t="s">
        <v>1784</v>
      </c>
      <c r="E42" s="541"/>
      <c r="F42" s="541"/>
      <c r="G42" s="541"/>
      <c r="H42" s="541"/>
      <c r="I42" s="7"/>
      <c r="J42" s="8"/>
    </row>
    <row r="43" spans="2:10" x14ac:dyDescent="0.25">
      <c r="B43" s="6"/>
      <c r="C43" s="7"/>
      <c r="D43" s="7"/>
      <c r="E43" s="7"/>
      <c r="F43" s="15"/>
      <c r="G43" s="7"/>
      <c r="H43" s="7"/>
      <c r="I43" s="7"/>
      <c r="J43" s="8"/>
    </row>
    <row r="44" spans="2:10" x14ac:dyDescent="0.25">
      <c r="B44" s="6"/>
      <c r="C44" s="7"/>
      <c r="D44" s="540" t="s">
        <v>1785</v>
      </c>
      <c r="E44" s="541"/>
      <c r="F44" s="541"/>
      <c r="G44" s="541"/>
      <c r="H44" s="541"/>
      <c r="I44" s="7"/>
      <c r="J44" s="8"/>
    </row>
    <row r="45" spans="2:10" x14ac:dyDescent="0.25">
      <c r="B45" s="6"/>
      <c r="C45" s="7"/>
      <c r="D45" s="7"/>
      <c r="E45" s="7"/>
      <c r="F45" s="15"/>
      <c r="G45" s="7"/>
      <c r="H45" s="7"/>
      <c r="I45" s="7"/>
      <c r="J45" s="8"/>
    </row>
    <row r="46" spans="2:10" x14ac:dyDescent="0.25">
      <c r="B46" s="6"/>
      <c r="C46" s="7"/>
      <c r="D46" s="540" t="s">
        <v>1786</v>
      </c>
      <c r="E46" s="541"/>
      <c r="F46" s="541"/>
      <c r="G46" s="541"/>
      <c r="H46" s="541"/>
      <c r="I46" s="7"/>
      <c r="J46" s="8"/>
    </row>
    <row r="47" spans="2:10" ht="15.75" thickBot="1" x14ac:dyDescent="0.3">
      <c r="B47" s="18"/>
      <c r="C47" s="19"/>
      <c r="D47" s="19"/>
      <c r="E47" s="19"/>
      <c r="F47" s="19"/>
      <c r="G47" s="19"/>
      <c r="H47" s="19"/>
      <c r="I47" s="19"/>
      <c r="J47" s="20"/>
    </row>
  </sheetData>
  <sheetProtection password="CC13" sheet="1" objects="1" scenarios="1"/>
  <mergeCells count="12">
    <mergeCell ref="D36:H36"/>
    <mergeCell ref="D24:H24"/>
    <mergeCell ref="D26:H26"/>
    <mergeCell ref="D28:H28"/>
    <mergeCell ref="D30:H30"/>
    <mergeCell ref="D32:H32"/>
    <mergeCell ref="D34:H34"/>
    <mergeCell ref="D38:H38"/>
    <mergeCell ref="D40:H40"/>
    <mergeCell ref="D42:H42"/>
    <mergeCell ref="D44:H44"/>
    <mergeCell ref="D46:H46"/>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view="pageBreakPreview" topLeftCell="B1" zoomScale="60" zoomScaleNormal="100" workbookViewId="0">
      <selection activeCell="E127" sqref="E127"/>
    </sheetView>
  </sheetViews>
  <sheetFormatPr baseColWidth="10" defaultColWidth="11.42578125" defaultRowHeight="15" x14ac:dyDescent="0.25"/>
  <cols>
    <col min="1" max="1" width="4.28515625" style="65" customWidth="1"/>
    <col min="2" max="2" width="5.85546875" customWidth="1"/>
    <col min="3" max="3" width="42.140625" customWidth="1"/>
    <col min="4" max="4" width="20.85546875" customWidth="1"/>
    <col min="5" max="16" width="13.7109375" customWidth="1"/>
    <col min="17" max="17" width="3.42578125" customWidth="1"/>
    <col min="18" max="79" width="11.42578125" style="65"/>
  </cols>
  <sheetData>
    <row r="1" spans="1:79" ht="15.75" thickBot="1" x14ac:dyDescent="0.3"/>
    <row r="2" spans="1:79" s="398" customFormat="1" ht="12.75" x14ac:dyDescent="0.2">
      <c r="A2" s="394"/>
      <c r="B2" s="395"/>
      <c r="C2" s="148" t="s">
        <v>1529</v>
      </c>
      <c r="D2" s="396"/>
      <c r="E2" s="396"/>
      <c r="F2" s="396"/>
      <c r="G2" s="396"/>
      <c r="H2" s="396"/>
      <c r="I2" s="396"/>
      <c r="J2" s="396"/>
      <c r="K2" s="396"/>
      <c r="L2" s="396"/>
      <c r="M2" s="396"/>
      <c r="N2" s="396"/>
      <c r="O2" s="396"/>
      <c r="P2" s="396"/>
      <c r="Q2" s="397"/>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row>
    <row r="3" spans="1:79" x14ac:dyDescent="0.25">
      <c r="B3" s="399"/>
      <c r="C3" s="303"/>
      <c r="D3" s="303"/>
      <c r="E3" s="303"/>
      <c r="F3" s="303"/>
      <c r="G3" s="303"/>
      <c r="H3" s="303"/>
      <c r="I3" s="303"/>
      <c r="J3" s="303"/>
      <c r="K3" s="303"/>
      <c r="L3" s="303"/>
      <c r="M3" s="303"/>
      <c r="N3" s="303"/>
      <c r="O3" s="303"/>
      <c r="P3" s="303"/>
      <c r="Q3" s="304"/>
    </row>
    <row r="4" spans="1:79" x14ac:dyDescent="0.25">
      <c r="B4" s="399"/>
      <c r="C4" s="305" t="s">
        <v>1693</v>
      </c>
      <c r="D4" s="628" t="s">
        <v>1349</v>
      </c>
      <c r="E4" s="628"/>
      <c r="F4" s="628"/>
      <c r="G4" s="303"/>
      <c r="H4" s="303"/>
      <c r="I4" s="303"/>
      <c r="J4" s="303"/>
      <c r="K4" s="303"/>
      <c r="L4" s="303"/>
      <c r="M4" s="303"/>
      <c r="N4" s="303"/>
      <c r="O4" s="303"/>
      <c r="P4" s="303"/>
      <c r="Q4" s="304"/>
    </row>
    <row r="5" spans="1:79" x14ac:dyDescent="0.25">
      <c r="B5" s="399"/>
      <c r="C5" s="305" t="s">
        <v>1694</v>
      </c>
      <c r="D5" s="155">
        <f>'D1. NTT Overview'!D5</f>
        <v>42735</v>
      </c>
      <c r="E5" s="303"/>
      <c r="F5" s="303"/>
      <c r="G5" s="303"/>
      <c r="H5" s="303"/>
      <c r="I5" s="303"/>
      <c r="J5" s="303"/>
      <c r="K5" s="303"/>
      <c r="L5" s="303"/>
      <c r="M5" s="303"/>
      <c r="N5" s="303"/>
      <c r="O5" s="303"/>
      <c r="P5" s="303"/>
      <c r="Q5" s="304"/>
    </row>
    <row r="6" spans="1:79" x14ac:dyDescent="0.25">
      <c r="B6" s="399"/>
      <c r="C6" s="303"/>
      <c r="D6" s="303"/>
      <c r="E6" s="303"/>
      <c r="F6" s="303"/>
      <c r="G6" s="303"/>
      <c r="H6" s="303"/>
      <c r="I6" s="303"/>
      <c r="J6" s="303"/>
      <c r="K6" s="303"/>
      <c r="L6" s="303"/>
      <c r="M6" s="303"/>
      <c r="N6" s="303"/>
      <c r="O6" s="303"/>
      <c r="P6" s="303"/>
      <c r="Q6" s="304"/>
    </row>
    <row r="7" spans="1:79" s="404" customFormat="1" ht="12.75" x14ac:dyDescent="0.2">
      <c r="A7" s="400"/>
      <c r="B7" s="401">
        <v>5</v>
      </c>
      <c r="C7" s="158" t="s">
        <v>1490</v>
      </c>
      <c r="D7" s="402"/>
      <c r="E7" s="402"/>
      <c r="F7" s="402"/>
      <c r="G7" s="402"/>
      <c r="H7" s="402"/>
      <c r="I7" s="402"/>
      <c r="J7" s="402"/>
      <c r="K7" s="402"/>
      <c r="L7" s="402"/>
      <c r="M7" s="402"/>
      <c r="N7" s="402"/>
      <c r="O7" s="402"/>
      <c r="P7" s="402"/>
      <c r="Q7" s="403"/>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c r="CA7" s="400"/>
    </row>
    <row r="8" spans="1:79" x14ac:dyDescent="0.25">
      <c r="B8" s="405"/>
      <c r="C8" s="303"/>
      <c r="D8" s="303"/>
      <c r="E8" s="303"/>
      <c r="F8" s="303"/>
      <c r="G8" s="303"/>
      <c r="H8" s="303"/>
      <c r="I8" s="303"/>
      <c r="J8" s="303"/>
      <c r="K8" s="303"/>
      <c r="L8" s="303"/>
      <c r="M8" s="303"/>
      <c r="N8" s="303"/>
      <c r="O8" s="303"/>
      <c r="P8" s="303"/>
      <c r="Q8" s="304"/>
    </row>
    <row r="9" spans="1:79" x14ac:dyDescent="0.25">
      <c r="B9" s="405"/>
      <c r="C9" s="312" t="s">
        <v>1796</v>
      </c>
      <c r="D9" s="303"/>
      <c r="E9" s="303"/>
      <c r="F9" s="303"/>
      <c r="G9" s="303"/>
      <c r="H9" s="303"/>
      <c r="I9" s="303"/>
      <c r="J9" s="303"/>
      <c r="K9" s="303"/>
      <c r="L9" s="303"/>
      <c r="M9" s="303"/>
      <c r="N9" s="303"/>
      <c r="O9" s="303"/>
      <c r="P9" s="303"/>
      <c r="Q9" s="304"/>
    </row>
    <row r="10" spans="1:79" x14ac:dyDescent="0.25">
      <c r="B10" s="405"/>
      <c r="C10" s="314" t="s">
        <v>1695</v>
      </c>
      <c r="D10" s="303"/>
      <c r="E10" s="303"/>
      <c r="F10" s="303"/>
      <c r="G10" s="303"/>
      <c r="H10" s="303"/>
      <c r="I10" s="303"/>
      <c r="J10" s="303"/>
      <c r="K10" s="303"/>
      <c r="L10" s="303"/>
      <c r="M10" s="303"/>
      <c r="N10" s="303"/>
      <c r="O10" s="303"/>
      <c r="P10" s="303"/>
      <c r="Q10" s="304"/>
    </row>
    <row r="11" spans="1:79" x14ac:dyDescent="0.25">
      <c r="B11" s="405"/>
      <c r="C11" s="303"/>
      <c r="D11" s="303"/>
      <c r="E11" s="303"/>
      <c r="F11" s="303"/>
      <c r="G11" s="303"/>
      <c r="H11" s="303"/>
      <c r="I11" s="303"/>
      <c r="J11" s="303"/>
      <c r="K11" s="303"/>
      <c r="L11" s="303"/>
      <c r="M11" s="303"/>
      <c r="N11" s="303"/>
      <c r="O11" s="303"/>
      <c r="P11" s="303"/>
      <c r="Q11" s="304"/>
    </row>
    <row r="12" spans="1:79" s="309" customFormat="1" ht="12.75" x14ac:dyDescent="0.2">
      <c r="A12" s="307"/>
      <c r="B12" s="310" t="s">
        <v>1491</v>
      </c>
      <c r="C12" s="315" t="s">
        <v>1492</v>
      </c>
      <c r="D12" s="311"/>
      <c r="E12" s="312"/>
      <c r="F12" s="312"/>
      <c r="G12" s="312"/>
      <c r="H12" s="312"/>
      <c r="I12" s="312"/>
      <c r="J12" s="312"/>
      <c r="K12" s="312"/>
      <c r="L12" s="312"/>
      <c r="M12" s="312"/>
      <c r="N12" s="312"/>
      <c r="O12" s="312"/>
      <c r="P12" s="312"/>
      <c r="Q12" s="313"/>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row>
    <row r="13" spans="1:79" s="309" customFormat="1" ht="12.75" x14ac:dyDescent="0.2">
      <c r="A13" s="307"/>
      <c r="B13" s="310"/>
      <c r="C13" s="311"/>
      <c r="D13" s="311"/>
      <c r="E13" s="312"/>
      <c r="F13" s="312"/>
      <c r="G13" s="312"/>
      <c r="H13" s="312"/>
      <c r="I13" s="312"/>
      <c r="J13" s="312"/>
      <c r="K13" s="312"/>
      <c r="L13" s="312"/>
      <c r="M13" s="312"/>
      <c r="N13" s="312"/>
      <c r="O13" s="312"/>
      <c r="P13" s="312"/>
      <c r="Q13" s="313"/>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row>
    <row r="14" spans="1:79" s="309" customFormat="1" ht="39.75" customHeight="1" x14ac:dyDescent="0.2">
      <c r="A14" s="307"/>
      <c r="B14" s="310"/>
      <c r="C14" s="312"/>
      <c r="D14" s="406" t="s">
        <v>1696</v>
      </c>
      <c r="E14" s="406" t="s">
        <v>1607</v>
      </c>
      <c r="F14" s="312"/>
      <c r="G14" s="312"/>
      <c r="H14" s="312"/>
      <c r="I14" s="312"/>
      <c r="J14" s="312"/>
      <c r="K14" s="312"/>
      <c r="L14" s="312"/>
      <c r="M14" s="312"/>
      <c r="N14" s="312"/>
      <c r="O14" s="312"/>
      <c r="P14" s="312"/>
      <c r="Q14" s="313"/>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row>
    <row r="15" spans="1:79" s="309" customFormat="1" ht="12.75" x14ac:dyDescent="0.2">
      <c r="A15" s="307"/>
      <c r="B15" s="310"/>
      <c r="C15" s="316" t="s">
        <v>1608</v>
      </c>
      <c r="D15" s="317">
        <v>1</v>
      </c>
      <c r="E15" s="317">
        <v>0.38300000000000001</v>
      </c>
      <c r="F15" s="312"/>
      <c r="G15" s="312"/>
      <c r="H15" s="312"/>
      <c r="I15" s="312"/>
      <c r="J15" s="312"/>
      <c r="K15" s="312"/>
      <c r="L15" s="312"/>
      <c r="M15" s="312"/>
      <c r="N15" s="312"/>
      <c r="O15" s="312"/>
      <c r="P15" s="312"/>
      <c r="Q15" s="313"/>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row>
    <row r="16" spans="1:79" s="309" customFormat="1" ht="12.75" x14ac:dyDescent="0.2">
      <c r="A16" s="307"/>
      <c r="B16" s="310"/>
      <c r="C16" s="407" t="s">
        <v>1470</v>
      </c>
      <c r="D16" s="408"/>
      <c r="E16" s="408"/>
      <c r="F16" s="312"/>
      <c r="G16" s="312"/>
      <c r="H16" s="312"/>
      <c r="I16" s="312"/>
      <c r="J16" s="312"/>
      <c r="K16" s="312"/>
      <c r="L16" s="312"/>
      <c r="M16" s="312"/>
      <c r="N16" s="312"/>
      <c r="O16" s="312"/>
      <c r="P16" s="312"/>
      <c r="Q16" s="313"/>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row>
    <row r="17" spans="1:79" s="309" customFormat="1" ht="12.75" x14ac:dyDescent="0.2">
      <c r="A17" s="307"/>
      <c r="B17" s="310"/>
      <c r="C17" s="320" t="s">
        <v>1471</v>
      </c>
      <c r="D17" s="317"/>
      <c r="E17" s="317"/>
      <c r="F17" s="312"/>
      <c r="G17" s="312"/>
      <c r="H17" s="312"/>
      <c r="I17" s="312"/>
      <c r="J17" s="312"/>
      <c r="K17" s="312"/>
      <c r="L17" s="312"/>
      <c r="M17" s="312"/>
      <c r="N17" s="312"/>
      <c r="O17" s="312"/>
      <c r="P17" s="312"/>
      <c r="Q17" s="313"/>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row>
    <row r="18" spans="1:79" s="309" customFormat="1" ht="12.75" x14ac:dyDescent="0.2">
      <c r="A18" s="307"/>
      <c r="B18" s="310"/>
      <c r="C18" s="320" t="s">
        <v>1472</v>
      </c>
      <c r="D18" s="317"/>
      <c r="E18" s="317"/>
      <c r="F18" s="312"/>
      <c r="G18" s="312"/>
      <c r="H18" s="312"/>
      <c r="I18" s="312"/>
      <c r="J18" s="312"/>
      <c r="K18" s="312"/>
      <c r="L18" s="312"/>
      <c r="M18" s="312"/>
      <c r="N18" s="312"/>
      <c r="O18" s="312"/>
      <c r="P18" s="312"/>
      <c r="Q18" s="313"/>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row>
    <row r="19" spans="1:79" s="309" customFormat="1" ht="12.75" x14ac:dyDescent="0.2">
      <c r="A19" s="307"/>
      <c r="B19" s="310"/>
      <c r="C19" s="320" t="s">
        <v>1473</v>
      </c>
      <c r="D19" s="317"/>
      <c r="E19" s="317"/>
      <c r="F19" s="312"/>
      <c r="G19" s="312"/>
      <c r="H19" s="312"/>
      <c r="I19" s="312"/>
      <c r="J19" s="312"/>
      <c r="K19" s="312"/>
      <c r="L19" s="312"/>
      <c r="M19" s="312"/>
      <c r="N19" s="312"/>
      <c r="O19" s="312"/>
      <c r="P19" s="312"/>
      <c r="Q19" s="313"/>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row>
    <row r="20" spans="1:79" s="309" customFormat="1" ht="12.75" x14ac:dyDescent="0.2">
      <c r="A20" s="307"/>
      <c r="B20" s="310"/>
      <c r="C20" s="320" t="s">
        <v>1474</v>
      </c>
      <c r="D20" s="317"/>
      <c r="E20" s="317"/>
      <c r="F20" s="312"/>
      <c r="G20" s="312"/>
      <c r="H20" s="312"/>
      <c r="I20" s="312"/>
      <c r="J20" s="312"/>
      <c r="K20" s="312"/>
      <c r="L20" s="312"/>
      <c r="M20" s="312"/>
      <c r="N20" s="312"/>
      <c r="O20" s="312"/>
      <c r="P20" s="312"/>
      <c r="Q20" s="313"/>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row>
    <row r="21" spans="1:79" s="309" customFormat="1" ht="12.75" x14ac:dyDescent="0.2">
      <c r="A21" s="307"/>
      <c r="B21" s="310"/>
      <c r="C21" s="320" t="s">
        <v>1493</v>
      </c>
      <c r="D21" s="317"/>
      <c r="E21" s="317"/>
      <c r="F21" s="347"/>
      <c r="G21" s="312"/>
      <c r="H21" s="312"/>
      <c r="I21" s="312"/>
      <c r="J21" s="312"/>
      <c r="K21" s="312"/>
      <c r="L21" s="312"/>
      <c r="M21" s="312"/>
      <c r="N21" s="312"/>
      <c r="O21" s="312"/>
      <c r="P21" s="312"/>
      <c r="Q21" s="313"/>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row>
    <row r="22" spans="1:79" s="309" customFormat="1" x14ac:dyDescent="0.25">
      <c r="A22" s="307"/>
      <c r="B22" s="310"/>
      <c r="C22" s="323" t="s">
        <v>1609</v>
      </c>
      <c r="D22" s="409">
        <f>D21</f>
        <v>0</v>
      </c>
      <c r="E22" s="409">
        <f>E20+E21</f>
        <v>0</v>
      </c>
      <c r="F22" s="312"/>
      <c r="G22" s="312"/>
      <c r="H22" s="312"/>
      <c r="I22" s="303"/>
      <c r="J22" s="312"/>
      <c r="K22" s="312"/>
      <c r="L22" s="312"/>
      <c r="M22" s="312"/>
      <c r="N22" s="312"/>
      <c r="O22" s="312"/>
      <c r="P22" s="312"/>
      <c r="Q22" s="313"/>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row>
    <row r="23" spans="1:79" s="307" customFormat="1" ht="12.75" x14ac:dyDescent="0.2">
      <c r="B23" s="363"/>
      <c r="C23" s="311"/>
      <c r="D23" s="311"/>
      <c r="E23" s="311"/>
      <c r="F23" s="311"/>
      <c r="G23" s="311"/>
      <c r="H23" s="311"/>
      <c r="I23" s="311"/>
      <c r="J23" s="311"/>
      <c r="K23" s="311"/>
      <c r="L23" s="311"/>
      <c r="M23" s="311"/>
      <c r="N23" s="311"/>
      <c r="O23" s="311"/>
      <c r="P23" s="311"/>
      <c r="Q23" s="410"/>
    </row>
    <row r="24" spans="1:79" s="309" customFormat="1" ht="12.75" x14ac:dyDescent="0.2">
      <c r="A24" s="307"/>
      <c r="B24" s="310"/>
      <c r="C24" s="311"/>
      <c r="D24" s="311"/>
      <c r="E24" s="312"/>
      <c r="F24" s="312"/>
      <c r="G24" s="312"/>
      <c r="H24" s="312"/>
      <c r="I24" s="312"/>
      <c r="J24" s="312"/>
      <c r="K24" s="312"/>
      <c r="L24" s="312"/>
      <c r="M24" s="312"/>
      <c r="N24" s="312"/>
      <c r="O24" s="312"/>
      <c r="P24" s="312"/>
      <c r="Q24" s="313"/>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row>
    <row r="25" spans="1:79" s="309" customFormat="1" ht="12.75" x14ac:dyDescent="0.2">
      <c r="A25" s="307"/>
      <c r="B25" s="310" t="s">
        <v>1494</v>
      </c>
      <c r="C25" s="327" t="s">
        <v>1495</v>
      </c>
      <c r="D25" s="312"/>
      <c r="E25" s="411"/>
      <c r="F25" s="411"/>
      <c r="G25" s="411"/>
      <c r="H25" s="411"/>
      <c r="I25" s="411"/>
      <c r="J25" s="411"/>
      <c r="K25" s="411"/>
      <c r="L25" s="411"/>
      <c r="M25" s="411"/>
      <c r="N25" s="411"/>
      <c r="O25" s="312"/>
      <c r="P25" s="312"/>
      <c r="Q25" s="313"/>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row>
    <row r="26" spans="1:79" s="309" customFormat="1" ht="12.75" x14ac:dyDescent="0.2">
      <c r="A26" s="307"/>
      <c r="B26" s="310"/>
      <c r="C26" s="312"/>
      <c r="D26" s="312"/>
      <c r="E26" s="312"/>
      <c r="F26" s="312"/>
      <c r="G26" s="312"/>
      <c r="H26" s="312"/>
      <c r="I26" s="312"/>
      <c r="J26" s="312"/>
      <c r="K26" s="312"/>
      <c r="L26" s="312"/>
      <c r="M26" s="312"/>
      <c r="N26" s="312"/>
      <c r="O26" s="312"/>
      <c r="P26" s="312"/>
      <c r="Q26" s="313"/>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row>
    <row r="27" spans="1:79" s="416" customFormat="1" ht="64.5" thickBot="1" x14ac:dyDescent="0.3">
      <c r="A27" s="412"/>
      <c r="B27" s="413"/>
      <c r="C27" s="414"/>
      <c r="D27" s="414"/>
      <c r="E27" s="406" t="s">
        <v>1496</v>
      </c>
      <c r="F27" s="406" t="s">
        <v>1497</v>
      </c>
      <c r="G27" s="406" t="s">
        <v>1498</v>
      </c>
      <c r="H27" s="406" t="s">
        <v>1499</v>
      </c>
      <c r="I27" s="406" t="s">
        <v>1500</v>
      </c>
      <c r="J27" s="406" t="s">
        <v>1501</v>
      </c>
      <c r="K27" s="406" t="s">
        <v>1502</v>
      </c>
      <c r="L27" s="406" t="s">
        <v>1503</v>
      </c>
      <c r="M27" s="406" t="s">
        <v>1504</v>
      </c>
      <c r="N27" s="406" t="s">
        <v>1505</v>
      </c>
      <c r="O27" s="406" t="s">
        <v>99</v>
      </c>
      <c r="P27" s="406" t="s">
        <v>1696</v>
      </c>
      <c r="Q27" s="415"/>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row>
    <row r="28" spans="1:79" s="309" customFormat="1" ht="14.25" thickTop="1" thickBot="1" x14ac:dyDescent="0.25">
      <c r="A28" s="307"/>
      <c r="B28" s="310"/>
      <c r="C28" s="647" t="s">
        <v>1506</v>
      </c>
      <c r="D28" s="417" t="s">
        <v>565</v>
      </c>
      <c r="E28" s="418"/>
      <c r="F28" s="419">
        <v>1719.4979999999996</v>
      </c>
      <c r="G28" s="518">
        <v>401.98599999999999</v>
      </c>
      <c r="H28" s="419"/>
      <c r="I28" s="419">
        <v>5115.4160000000002</v>
      </c>
      <c r="J28" s="419">
        <v>1213.222</v>
      </c>
      <c r="K28" s="419">
        <v>6238.1629999999996</v>
      </c>
      <c r="L28" s="419">
        <v>1911.422</v>
      </c>
      <c r="M28" s="419">
        <v>6088.4989999999998</v>
      </c>
      <c r="N28" s="420"/>
      <c r="O28" s="519">
        <f>SUM(F28:M28)</f>
        <v>22688.205999999998</v>
      </c>
      <c r="P28" s="421">
        <f t="shared" ref="P28:P36" si="0">O28/$O$37</f>
        <v>0.70245552214201545</v>
      </c>
      <c r="Q28" s="313"/>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row>
    <row r="29" spans="1:79" s="309" customFormat="1" ht="16.5" thickTop="1" thickBot="1" x14ac:dyDescent="0.3">
      <c r="A29" s="307"/>
      <c r="B29" s="310"/>
      <c r="C29" s="648"/>
      <c r="D29" s="211" t="s">
        <v>596</v>
      </c>
      <c r="E29" s="379"/>
      <c r="F29" s="422"/>
      <c r="G29" s="422">
        <v>16.14</v>
      </c>
      <c r="H29" s="422"/>
      <c r="I29" s="422">
        <v>382.98325308</v>
      </c>
      <c r="J29" s="422">
        <v>51.9</v>
      </c>
      <c r="K29" s="422"/>
      <c r="L29" s="422"/>
      <c r="M29" s="422"/>
      <c r="N29" s="423"/>
      <c r="O29" s="519">
        <f t="shared" ref="O29:O36" si="1">SUM(F29:M29)</f>
        <v>451.02325307999996</v>
      </c>
      <c r="P29" s="360">
        <f t="shared" si="0"/>
        <v>1.3964249740173452E-2</v>
      </c>
      <c r="Q29" s="313"/>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row>
    <row r="30" spans="1:79" s="309" customFormat="1" ht="16.5" thickTop="1" thickBot="1" x14ac:dyDescent="0.3">
      <c r="A30" s="307"/>
      <c r="B30" s="310"/>
      <c r="C30" s="648"/>
      <c r="D30" s="211" t="s">
        <v>3</v>
      </c>
      <c r="E30" s="379"/>
      <c r="F30" s="425">
        <v>2305.23</v>
      </c>
      <c r="G30" s="422">
        <v>5.44</v>
      </c>
      <c r="H30" s="422"/>
      <c r="I30" s="422">
        <v>652.70355365</v>
      </c>
      <c r="J30" s="422"/>
      <c r="K30" s="422">
        <v>514.58009651999998</v>
      </c>
      <c r="L30" s="422"/>
      <c r="M30" s="422"/>
      <c r="N30" s="423"/>
      <c r="O30" s="519">
        <f t="shared" si="1"/>
        <v>3477.9536501699999</v>
      </c>
      <c r="P30" s="360">
        <f t="shared" si="0"/>
        <v>0.10768183907162585</v>
      </c>
      <c r="Q30" s="313"/>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row>
    <row r="31" spans="1:79" s="309" customFormat="1" ht="16.5" thickTop="1" thickBot="1" x14ac:dyDescent="0.3">
      <c r="A31" s="307"/>
      <c r="B31" s="310"/>
      <c r="C31" s="648"/>
      <c r="D31" s="211" t="s">
        <v>586</v>
      </c>
      <c r="E31" s="379"/>
      <c r="F31" s="425">
        <v>372.86</v>
      </c>
      <c r="G31" s="422"/>
      <c r="H31" s="422"/>
      <c r="I31" s="422"/>
      <c r="J31" s="422"/>
      <c r="K31" s="422"/>
      <c r="L31" s="422"/>
      <c r="M31" s="422"/>
      <c r="N31" s="423"/>
      <c r="O31" s="519">
        <f t="shared" si="1"/>
        <v>372.86</v>
      </c>
      <c r="P31" s="360">
        <f t="shared" si="0"/>
        <v>1.1544216673009399E-2</v>
      </c>
      <c r="Q31" s="313"/>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row>
    <row r="32" spans="1:79" s="309" customFormat="1" ht="16.5" thickTop="1" thickBot="1" x14ac:dyDescent="0.3">
      <c r="A32" s="307"/>
      <c r="B32" s="310"/>
      <c r="C32" s="648"/>
      <c r="D32" s="211" t="s">
        <v>588</v>
      </c>
      <c r="E32" s="379"/>
      <c r="F32" s="425"/>
      <c r="G32" s="422">
        <v>65</v>
      </c>
      <c r="H32" s="422"/>
      <c r="I32" s="422">
        <v>21</v>
      </c>
      <c r="J32" s="422"/>
      <c r="K32" s="422"/>
      <c r="L32" s="422"/>
      <c r="M32" s="422"/>
      <c r="N32" s="423"/>
      <c r="O32" s="519">
        <f t="shared" si="1"/>
        <v>86</v>
      </c>
      <c r="P32" s="360">
        <f t="shared" si="0"/>
        <v>2.6626686527887367E-3</v>
      </c>
      <c r="Q32" s="313"/>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row>
    <row r="33" spans="1:79" s="309" customFormat="1" ht="16.5" thickTop="1" thickBot="1" x14ac:dyDescent="0.3">
      <c r="A33" s="307"/>
      <c r="B33" s="310"/>
      <c r="C33" s="648"/>
      <c r="D33" s="211" t="s">
        <v>288</v>
      </c>
      <c r="E33" s="379"/>
      <c r="F33" s="425"/>
      <c r="G33" s="422"/>
      <c r="H33" s="422"/>
      <c r="I33" s="422">
        <v>92.954080680000004</v>
      </c>
      <c r="J33" s="422">
        <v>701.80330914000001</v>
      </c>
      <c r="K33" s="422">
        <v>297.45305817999997</v>
      </c>
      <c r="L33" s="422"/>
      <c r="M33" s="422">
        <v>161.99</v>
      </c>
      <c r="N33" s="423"/>
      <c r="O33" s="519">
        <f t="shared" si="1"/>
        <v>1254.2004480000001</v>
      </c>
      <c r="P33" s="360">
        <f t="shared" si="0"/>
        <v>3.8831630432595236E-2</v>
      </c>
      <c r="Q33" s="313"/>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row>
    <row r="34" spans="1:79" s="309" customFormat="1" ht="14.25" thickTop="1" thickBot="1" x14ac:dyDescent="0.25">
      <c r="A34" s="307"/>
      <c r="B34" s="310"/>
      <c r="C34" s="426" t="s">
        <v>1697</v>
      </c>
      <c r="D34" s="427" t="s">
        <v>295</v>
      </c>
      <c r="E34" s="428"/>
      <c r="F34" s="429"/>
      <c r="G34" s="429"/>
      <c r="H34" s="429"/>
      <c r="I34" s="429">
        <v>180.78920375999999</v>
      </c>
      <c r="J34" s="429"/>
      <c r="K34" s="429">
        <v>318.65066191</v>
      </c>
      <c r="L34" s="429"/>
      <c r="M34" s="429">
        <v>1111.29</v>
      </c>
      <c r="N34" s="430"/>
      <c r="O34" s="519">
        <f t="shared" si="1"/>
        <v>1610.72986567</v>
      </c>
      <c r="P34" s="431">
        <f t="shared" si="0"/>
        <v>4.98702316445363E-2</v>
      </c>
      <c r="Q34" s="313"/>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row>
    <row r="35" spans="1:79" s="309" customFormat="1" ht="16.5" thickTop="1" thickBot="1" x14ac:dyDescent="0.3">
      <c r="A35" s="307"/>
      <c r="B35" s="310"/>
      <c r="C35" s="647" t="s">
        <v>1698</v>
      </c>
      <c r="D35" s="432" t="s">
        <v>1699</v>
      </c>
      <c r="E35" s="418"/>
      <c r="F35" s="433"/>
      <c r="G35" s="433">
        <v>43.42</v>
      </c>
      <c r="H35" s="433"/>
      <c r="I35" s="433">
        <v>1546.48971766</v>
      </c>
      <c r="J35" s="433"/>
      <c r="K35" s="433">
        <v>207.73079776000003</v>
      </c>
      <c r="L35" s="433"/>
      <c r="M35" s="433">
        <v>82.58</v>
      </c>
      <c r="N35" s="434"/>
      <c r="O35" s="519">
        <f t="shared" si="1"/>
        <v>1880.2205154200001</v>
      </c>
      <c r="P35" s="421">
        <f t="shared" si="0"/>
        <v>5.8214002636501345E-2</v>
      </c>
      <c r="Q35" s="313"/>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row>
    <row r="36" spans="1:79" s="309" customFormat="1" ht="14.25" thickTop="1" thickBot="1" x14ac:dyDescent="0.25">
      <c r="A36" s="307"/>
      <c r="B36" s="310"/>
      <c r="C36" s="649"/>
      <c r="D36" s="435" t="s">
        <v>12</v>
      </c>
      <c r="E36" s="436"/>
      <c r="F36" s="437"/>
      <c r="G36" s="437"/>
      <c r="H36" s="437"/>
      <c r="I36" s="437">
        <v>33.191085819999998</v>
      </c>
      <c r="J36" s="437">
        <v>444.03876148000001</v>
      </c>
      <c r="K36" s="437"/>
      <c r="L36" s="437"/>
      <c r="M36" s="437"/>
      <c r="N36" s="438"/>
      <c r="O36" s="519">
        <f t="shared" si="1"/>
        <v>477.22984730000002</v>
      </c>
      <c r="P36" s="439">
        <f t="shared" si="0"/>
        <v>1.477563900675425E-2</v>
      </c>
      <c r="Q36" s="313"/>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row>
    <row r="37" spans="1:79" s="309" customFormat="1" ht="13.5" thickTop="1" x14ac:dyDescent="0.2">
      <c r="A37" s="307"/>
      <c r="B37" s="310"/>
      <c r="C37" s="650" t="s">
        <v>1437</v>
      </c>
      <c r="D37" s="650"/>
      <c r="E37" s="440"/>
      <c r="F37" s="221">
        <f>SUM(F28:F36)</f>
        <v>4397.5879999999997</v>
      </c>
      <c r="G37" s="221">
        <f>SUM(G28:G36)</f>
        <v>531.98599999999999</v>
      </c>
      <c r="H37" s="221"/>
      <c r="I37" s="221">
        <f>SUM(I28:I36)</f>
        <v>8025.52689465</v>
      </c>
      <c r="J37" s="221">
        <f>SUM(J28:J36)</f>
        <v>2410.9640706200003</v>
      </c>
      <c r="K37" s="221">
        <f>SUM(K28:K36)</f>
        <v>7576.5776143699995</v>
      </c>
      <c r="L37" s="221">
        <f>SUM(L28:L36)</f>
        <v>1911.422</v>
      </c>
      <c r="M37" s="221">
        <f>SUM(M28:M36)</f>
        <v>7444.3589999999995</v>
      </c>
      <c r="N37" s="424"/>
      <c r="O37" s="221">
        <f>SUM(O28:O36)</f>
        <v>32298.423579639999</v>
      </c>
      <c r="P37" s="377">
        <f>SUM(P28:P36)</f>
        <v>1</v>
      </c>
      <c r="Q37" s="313"/>
      <c r="R37" s="441"/>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7"/>
      <c r="BR37" s="307"/>
      <c r="BS37" s="307"/>
      <c r="BT37" s="307"/>
      <c r="BU37" s="307"/>
      <c r="BV37" s="307"/>
      <c r="BW37" s="307"/>
      <c r="BX37" s="307"/>
      <c r="BY37" s="307"/>
      <c r="BZ37" s="307"/>
      <c r="CA37" s="307"/>
    </row>
    <row r="38" spans="1:79" s="309" customFormat="1" ht="12.75" x14ac:dyDescent="0.2">
      <c r="A38" s="307"/>
      <c r="B38" s="310"/>
      <c r="C38" s="312"/>
      <c r="D38" s="312"/>
      <c r="E38" s="312"/>
      <c r="F38" s="442"/>
      <c r="G38" s="442"/>
      <c r="H38" s="442"/>
      <c r="I38" s="442"/>
      <c r="J38" s="442"/>
      <c r="K38" s="442"/>
      <c r="L38" s="442"/>
      <c r="M38" s="442"/>
      <c r="N38" s="442"/>
      <c r="O38" s="312"/>
      <c r="P38" s="312"/>
      <c r="Q38" s="313"/>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row>
    <row r="39" spans="1:79" s="309" customFormat="1" ht="12.75" x14ac:dyDescent="0.2">
      <c r="A39" s="307"/>
      <c r="B39" s="310"/>
      <c r="C39" s="312"/>
      <c r="D39" s="312"/>
      <c r="E39" s="312"/>
      <c r="F39" s="442"/>
      <c r="G39" s="442"/>
      <c r="H39" s="442"/>
      <c r="I39" s="442"/>
      <c r="J39" s="442"/>
      <c r="K39" s="442"/>
      <c r="L39" s="442"/>
      <c r="M39" s="442"/>
      <c r="N39" s="442"/>
      <c r="O39" s="312"/>
      <c r="P39" s="312"/>
      <c r="Q39" s="313"/>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7"/>
      <c r="BR39" s="307"/>
      <c r="BS39" s="307"/>
      <c r="BT39" s="307"/>
      <c r="BU39" s="307"/>
      <c r="BV39" s="307"/>
      <c r="BW39" s="307"/>
      <c r="BX39" s="307"/>
      <c r="BY39" s="307"/>
      <c r="BZ39" s="307"/>
      <c r="CA39" s="307"/>
    </row>
    <row r="40" spans="1:79" s="309" customFormat="1" ht="12.75" x14ac:dyDescent="0.2">
      <c r="A40" s="307"/>
      <c r="B40" s="310"/>
      <c r="C40" s="312"/>
      <c r="D40" s="312"/>
      <c r="E40" s="312"/>
      <c r="F40" s="443"/>
      <c r="G40" s="443"/>
      <c r="H40" s="443"/>
      <c r="I40" s="443"/>
      <c r="J40" s="443"/>
      <c r="K40" s="443"/>
      <c r="L40" s="443"/>
      <c r="M40" s="443"/>
      <c r="N40" s="443"/>
      <c r="O40" s="312"/>
      <c r="P40" s="312"/>
      <c r="Q40" s="313"/>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row>
    <row r="41" spans="1:79" s="309" customFormat="1" x14ac:dyDescent="0.25">
      <c r="A41" s="307"/>
      <c r="B41" s="310" t="s">
        <v>1700</v>
      </c>
      <c r="C41" s="343" t="s">
        <v>1701</v>
      </c>
      <c r="D41" s="303"/>
      <c r="E41" s="303"/>
      <c r="F41" s="303"/>
      <c r="G41" s="303"/>
      <c r="H41" s="303"/>
      <c r="I41" s="312"/>
      <c r="J41" s="312"/>
      <c r="K41" s="312"/>
      <c r="L41" s="312"/>
      <c r="M41" s="312"/>
      <c r="N41" s="312"/>
      <c r="O41" s="312"/>
      <c r="P41" s="312"/>
      <c r="Q41" s="313"/>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7"/>
      <c r="BR41" s="307"/>
      <c r="BS41" s="307"/>
      <c r="BT41" s="307"/>
      <c r="BU41" s="307"/>
      <c r="BV41" s="307"/>
      <c r="BW41" s="307"/>
      <c r="BX41" s="307"/>
      <c r="BY41" s="307"/>
      <c r="BZ41" s="307"/>
      <c r="CA41" s="307"/>
    </row>
    <row r="42" spans="1:79" s="309" customFormat="1" x14ac:dyDescent="0.25">
      <c r="A42" s="307"/>
      <c r="B42" s="310"/>
      <c r="C42" s="303"/>
      <c r="D42" s="303"/>
      <c r="E42" s="303"/>
      <c r="F42" s="303"/>
      <c r="G42" s="303"/>
      <c r="H42" s="303"/>
      <c r="I42" s="312"/>
      <c r="J42" s="312"/>
      <c r="K42" s="312"/>
      <c r="L42" s="312"/>
      <c r="M42" s="312"/>
      <c r="N42" s="312"/>
      <c r="O42" s="312"/>
      <c r="P42" s="312"/>
      <c r="Q42" s="313"/>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307"/>
      <c r="CA42" s="307"/>
    </row>
    <row r="43" spans="1:79" s="309" customFormat="1" ht="15.75" customHeight="1" thickBot="1" x14ac:dyDescent="0.3">
      <c r="A43" s="307"/>
      <c r="B43" s="310"/>
      <c r="C43" s="303"/>
      <c r="D43" s="303"/>
      <c r="E43" s="444" t="s">
        <v>1702</v>
      </c>
      <c r="F43" s="444" t="s">
        <v>1703</v>
      </c>
      <c r="G43" s="406" t="s">
        <v>1704</v>
      </c>
      <c r="H43" s="406" t="s">
        <v>1437</v>
      </c>
      <c r="I43" s="312"/>
      <c r="J43" s="312"/>
      <c r="K43" s="312"/>
      <c r="L43" s="312"/>
      <c r="M43" s="312"/>
      <c r="N43" s="312"/>
      <c r="O43" s="312"/>
      <c r="P43" s="312"/>
      <c r="Q43" s="313"/>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307"/>
    </row>
    <row r="44" spans="1:79" s="309" customFormat="1" ht="15" customHeight="1" thickTop="1" x14ac:dyDescent="0.2">
      <c r="A44" s="307"/>
      <c r="B44" s="310"/>
      <c r="C44" s="647" t="s">
        <v>1506</v>
      </c>
      <c r="D44" s="432" t="s">
        <v>565</v>
      </c>
      <c r="E44" s="445">
        <v>21802.997350000001</v>
      </c>
      <c r="F44" s="446">
        <v>885.21601348000013</v>
      </c>
      <c r="G44" s="419"/>
      <c r="H44" s="447">
        <f>E44+F44+G44</f>
        <v>22688.213363480001</v>
      </c>
      <c r="I44" s="448"/>
      <c r="J44" s="449"/>
      <c r="K44" s="312"/>
      <c r="L44" s="312"/>
      <c r="M44" s="312"/>
      <c r="N44" s="312"/>
      <c r="O44" s="312"/>
      <c r="P44" s="312"/>
      <c r="Q44" s="313"/>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307"/>
    </row>
    <row r="45" spans="1:79" s="309" customFormat="1" x14ac:dyDescent="0.25">
      <c r="A45" s="307"/>
      <c r="B45" s="310"/>
      <c r="C45" s="648"/>
      <c r="D45" s="188" t="s">
        <v>596</v>
      </c>
      <c r="E45" s="425">
        <v>50</v>
      </c>
      <c r="F45" s="422">
        <v>401.02391155999999</v>
      </c>
      <c r="G45" s="378"/>
      <c r="H45" s="450">
        <f t="shared" ref="H45:H52" si="2">E45+F45+G45</f>
        <v>451.02391155999999</v>
      </c>
      <c r="I45" s="448"/>
      <c r="J45" s="449"/>
      <c r="K45" s="312"/>
      <c r="L45" s="312"/>
      <c r="M45" s="312"/>
      <c r="N45" s="312"/>
      <c r="O45" s="312"/>
      <c r="P45" s="312"/>
      <c r="Q45" s="313"/>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row>
    <row r="46" spans="1:79" s="309" customFormat="1" x14ac:dyDescent="0.25">
      <c r="A46" s="307"/>
      <c r="B46" s="310"/>
      <c r="C46" s="648"/>
      <c r="D46" s="188" t="s">
        <v>3</v>
      </c>
      <c r="E46" s="425">
        <v>446.68363580000005</v>
      </c>
      <c r="F46" s="422">
        <v>3031.2757107800003</v>
      </c>
      <c r="G46" s="378"/>
      <c r="H46" s="450">
        <f t="shared" si="2"/>
        <v>3477.9593465800003</v>
      </c>
      <c r="I46" s="448"/>
      <c r="J46" s="449"/>
      <c r="K46" s="312"/>
      <c r="L46" s="312"/>
      <c r="M46" s="312"/>
      <c r="N46" s="312"/>
      <c r="O46" s="312"/>
      <c r="P46" s="312"/>
      <c r="Q46" s="313"/>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7"/>
      <c r="BS46" s="307"/>
      <c r="BT46" s="307"/>
      <c r="BU46" s="307"/>
      <c r="BV46" s="307"/>
      <c r="BW46" s="307"/>
      <c r="BX46" s="307"/>
      <c r="BY46" s="307"/>
      <c r="BZ46" s="307"/>
      <c r="CA46" s="307"/>
    </row>
    <row r="47" spans="1:79" s="309" customFormat="1" x14ac:dyDescent="0.25">
      <c r="A47" s="307"/>
      <c r="B47" s="310"/>
      <c r="C47" s="648"/>
      <c r="D47" s="188" t="s">
        <v>586</v>
      </c>
      <c r="E47" s="425">
        <v>0</v>
      </c>
      <c r="F47" s="422">
        <v>372.85668066999995</v>
      </c>
      <c r="G47" s="378"/>
      <c r="H47" s="450">
        <f t="shared" si="2"/>
        <v>372.85668066999995</v>
      </c>
      <c r="I47" s="448"/>
      <c r="J47" s="449"/>
      <c r="K47" s="312"/>
      <c r="L47" s="312"/>
      <c r="M47" s="312"/>
      <c r="N47" s="312"/>
      <c r="O47" s="312"/>
      <c r="P47" s="312"/>
      <c r="Q47" s="313"/>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c r="BV47" s="307"/>
      <c r="BW47" s="307"/>
      <c r="BX47" s="307"/>
      <c r="BY47" s="307"/>
      <c r="BZ47" s="307"/>
      <c r="CA47" s="307"/>
    </row>
    <row r="48" spans="1:79" s="309" customFormat="1" x14ac:dyDescent="0.25">
      <c r="A48" s="307"/>
      <c r="B48" s="310"/>
      <c r="C48" s="648"/>
      <c r="D48" s="188" t="s">
        <v>588</v>
      </c>
      <c r="E48" s="425">
        <v>0</v>
      </c>
      <c r="F48" s="422">
        <v>86</v>
      </c>
      <c r="G48" s="378"/>
      <c r="H48" s="450">
        <f t="shared" si="2"/>
        <v>86</v>
      </c>
      <c r="I48" s="448"/>
      <c r="J48" s="449"/>
      <c r="K48" s="312"/>
      <c r="L48" s="312"/>
      <c r="M48" s="312"/>
      <c r="N48" s="312"/>
      <c r="O48" s="312"/>
      <c r="P48" s="312"/>
      <c r="Q48" s="313"/>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7"/>
      <c r="BS48" s="307"/>
      <c r="BT48" s="307"/>
      <c r="BU48" s="307"/>
      <c r="BV48" s="307"/>
      <c r="BW48" s="307"/>
      <c r="BX48" s="307"/>
      <c r="BY48" s="307"/>
      <c r="BZ48" s="307"/>
      <c r="CA48" s="307"/>
    </row>
    <row r="49" spans="1:79" s="309" customFormat="1" ht="15.75" thickBot="1" x14ac:dyDescent="0.3">
      <c r="A49" s="307"/>
      <c r="B49" s="310"/>
      <c r="C49" s="648"/>
      <c r="D49" s="188" t="s">
        <v>288</v>
      </c>
      <c r="E49" s="425">
        <v>1254.19842593</v>
      </c>
      <c r="F49" s="422">
        <v>0</v>
      </c>
      <c r="G49" s="378"/>
      <c r="H49" s="450">
        <f t="shared" si="2"/>
        <v>1254.19842593</v>
      </c>
      <c r="I49" s="448"/>
      <c r="J49" s="449"/>
      <c r="K49" s="312"/>
      <c r="L49" s="312"/>
      <c r="M49" s="312"/>
      <c r="N49" s="312"/>
      <c r="O49" s="312"/>
      <c r="P49" s="312"/>
      <c r="Q49" s="313"/>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7"/>
      <c r="BR49" s="307"/>
      <c r="BS49" s="307"/>
      <c r="BT49" s="307"/>
      <c r="BU49" s="307"/>
      <c r="BV49" s="307"/>
      <c r="BW49" s="307"/>
      <c r="BX49" s="307"/>
      <c r="BY49" s="307"/>
      <c r="BZ49" s="307"/>
      <c r="CA49" s="307"/>
    </row>
    <row r="50" spans="1:79" s="309" customFormat="1" ht="14.25" thickTop="1" thickBot="1" x14ac:dyDescent="0.25">
      <c r="A50" s="307"/>
      <c r="B50" s="310"/>
      <c r="C50" s="426" t="s">
        <v>1697</v>
      </c>
      <c r="D50" s="427" t="s">
        <v>295</v>
      </c>
      <c r="E50" s="429">
        <v>0</v>
      </c>
      <c r="F50" s="429">
        <v>1610.7307100099999</v>
      </c>
      <c r="G50" s="429"/>
      <c r="H50" s="451">
        <f t="shared" si="2"/>
        <v>1610.7307100099999</v>
      </c>
      <c r="I50" s="448"/>
      <c r="J50" s="449"/>
      <c r="K50" s="312"/>
      <c r="L50" s="312"/>
      <c r="M50" s="312"/>
      <c r="N50" s="312"/>
      <c r="O50" s="312"/>
      <c r="P50" s="312"/>
      <c r="Q50" s="313"/>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c r="BT50" s="307"/>
      <c r="BU50" s="307"/>
      <c r="BV50" s="307"/>
      <c r="BW50" s="307"/>
      <c r="BX50" s="307"/>
      <c r="BY50" s="307"/>
      <c r="BZ50" s="307"/>
      <c r="CA50" s="307"/>
    </row>
    <row r="51" spans="1:79" s="309" customFormat="1" ht="15.75" thickTop="1" x14ac:dyDescent="0.25">
      <c r="A51" s="307"/>
      <c r="B51" s="310"/>
      <c r="C51" s="647" t="s">
        <v>1698</v>
      </c>
      <c r="D51" s="432" t="s">
        <v>1699</v>
      </c>
      <c r="E51" s="425">
        <v>0</v>
      </c>
      <c r="F51" s="422">
        <v>1880.22520386</v>
      </c>
      <c r="G51" s="419"/>
      <c r="H51" s="447">
        <f t="shared" si="2"/>
        <v>1880.22520386</v>
      </c>
      <c r="I51" s="448"/>
      <c r="J51" s="449"/>
      <c r="K51" s="312"/>
      <c r="L51" s="312"/>
      <c r="M51" s="312"/>
      <c r="N51" s="312"/>
      <c r="O51" s="312"/>
      <c r="P51" s="312"/>
      <c r="Q51" s="313"/>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c r="BT51" s="307"/>
      <c r="BU51" s="307"/>
      <c r="BV51" s="307"/>
      <c r="BW51" s="307"/>
      <c r="BX51" s="307"/>
      <c r="BY51" s="307"/>
      <c r="BZ51" s="307"/>
      <c r="CA51" s="307"/>
    </row>
    <row r="52" spans="1:79" s="309" customFormat="1" ht="13.5" thickBot="1" x14ac:dyDescent="0.25">
      <c r="A52" s="307"/>
      <c r="B52" s="310"/>
      <c r="C52" s="649"/>
      <c r="D52" s="452" t="s">
        <v>12</v>
      </c>
      <c r="E52" s="453">
        <v>0</v>
      </c>
      <c r="F52" s="453">
        <v>477.22984730000002</v>
      </c>
      <c r="G52" s="453"/>
      <c r="H52" s="454">
        <f t="shared" si="2"/>
        <v>477.22984730000002</v>
      </c>
      <c r="I52" s="448"/>
      <c r="J52" s="449"/>
      <c r="K52" s="312"/>
      <c r="L52" s="312"/>
      <c r="M52" s="312"/>
      <c r="N52" s="312"/>
      <c r="O52" s="312"/>
      <c r="P52" s="312"/>
      <c r="Q52" s="313"/>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row>
    <row r="53" spans="1:79" s="309" customFormat="1" ht="15.75" customHeight="1" thickTop="1" x14ac:dyDescent="0.2">
      <c r="A53" s="307"/>
      <c r="B53" s="310"/>
      <c r="C53" s="651" t="s">
        <v>1437</v>
      </c>
      <c r="D53" s="652"/>
      <c r="E53" s="455">
        <f>SUM(E44:E52)</f>
        <v>23553.879411730002</v>
      </c>
      <c r="F53" s="455">
        <f>SUM(F44:F52)</f>
        <v>8744.5580776599982</v>
      </c>
      <c r="G53" s="455">
        <v>0</v>
      </c>
      <c r="H53" s="455">
        <f>SUM(H44:H52)</f>
        <v>32298.437489390006</v>
      </c>
      <c r="I53" s="312"/>
      <c r="J53" s="449"/>
      <c r="K53" s="312"/>
      <c r="L53" s="312"/>
      <c r="M53" s="312"/>
      <c r="N53" s="312"/>
      <c r="O53" s="312"/>
      <c r="P53" s="312"/>
      <c r="Q53" s="313"/>
      <c r="R53" s="441"/>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7"/>
      <c r="BR53" s="307"/>
      <c r="BS53" s="307"/>
      <c r="BT53" s="307"/>
      <c r="BU53" s="307"/>
      <c r="BV53" s="307"/>
      <c r="BW53" s="307"/>
      <c r="BX53" s="307"/>
      <c r="BY53" s="307"/>
      <c r="BZ53" s="307"/>
      <c r="CA53" s="307"/>
    </row>
    <row r="54" spans="1:79" s="309" customFormat="1" x14ac:dyDescent="0.25">
      <c r="A54" s="307"/>
      <c r="B54" s="310"/>
      <c r="C54" s="303"/>
      <c r="D54" s="303"/>
      <c r="E54" s="456"/>
      <c r="F54" s="456"/>
      <c r="G54" s="303"/>
      <c r="H54" s="303"/>
      <c r="I54" s="303"/>
      <c r="J54" s="303"/>
      <c r="K54" s="303"/>
      <c r="L54" s="303"/>
      <c r="M54" s="303"/>
      <c r="N54" s="303"/>
      <c r="O54" s="312"/>
      <c r="P54" s="312"/>
      <c r="Q54" s="313"/>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c r="BT54" s="307"/>
      <c r="BU54" s="307"/>
      <c r="BV54" s="307"/>
      <c r="BW54" s="307"/>
      <c r="BX54" s="307"/>
      <c r="BY54" s="307"/>
      <c r="BZ54" s="307"/>
      <c r="CA54" s="307"/>
    </row>
    <row r="55" spans="1:79" s="309" customFormat="1" x14ac:dyDescent="0.25">
      <c r="A55" s="307"/>
      <c r="B55" s="310"/>
      <c r="C55" s="312"/>
      <c r="D55" s="303"/>
      <c r="E55" s="303"/>
      <c r="F55" s="303"/>
      <c r="G55" s="303"/>
      <c r="H55" s="303"/>
      <c r="I55" s="303"/>
      <c r="J55" s="303"/>
      <c r="K55" s="303"/>
      <c r="L55" s="303"/>
      <c r="M55" s="303"/>
      <c r="N55" s="303"/>
      <c r="O55" s="312"/>
      <c r="P55" s="312"/>
      <c r="Q55" s="313"/>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7"/>
      <c r="BP55" s="307"/>
      <c r="BQ55" s="307"/>
      <c r="BR55" s="307"/>
      <c r="BS55" s="307"/>
      <c r="BT55" s="307"/>
      <c r="BU55" s="307"/>
      <c r="BV55" s="307"/>
      <c r="BW55" s="307"/>
      <c r="BX55" s="307"/>
      <c r="BY55" s="307"/>
      <c r="BZ55" s="307"/>
      <c r="CA55" s="307"/>
    </row>
    <row r="56" spans="1:79" s="309" customFormat="1" x14ac:dyDescent="0.25">
      <c r="A56" s="307"/>
      <c r="B56" s="310" t="s">
        <v>1705</v>
      </c>
      <c r="C56" s="343" t="s">
        <v>1706</v>
      </c>
      <c r="D56" s="303"/>
      <c r="E56" s="303"/>
      <c r="F56" s="303"/>
      <c r="G56" s="303"/>
      <c r="H56" s="303"/>
      <c r="I56" s="303"/>
      <c r="J56" s="303"/>
      <c r="K56" s="303"/>
      <c r="L56" s="303"/>
      <c r="M56" s="303"/>
      <c r="N56" s="303"/>
      <c r="O56" s="312"/>
      <c r="P56" s="312"/>
      <c r="Q56" s="313"/>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row>
    <row r="57" spans="1:79" s="309" customFormat="1" ht="63.75" x14ac:dyDescent="0.25">
      <c r="A57" s="307"/>
      <c r="B57" s="310"/>
      <c r="C57" s="303"/>
      <c r="D57" s="312"/>
      <c r="E57" s="226" t="s">
        <v>1689</v>
      </c>
      <c r="F57" s="226" t="s">
        <v>1707</v>
      </c>
      <c r="G57" s="303"/>
      <c r="H57" s="303"/>
      <c r="I57" s="303"/>
      <c r="J57" s="303"/>
      <c r="K57" s="303"/>
      <c r="L57" s="303"/>
      <c r="M57" s="303"/>
      <c r="N57" s="303"/>
      <c r="O57" s="312"/>
      <c r="P57" s="312"/>
      <c r="Q57" s="313"/>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row>
    <row r="58" spans="1:79" s="416" customFormat="1" x14ac:dyDescent="0.25">
      <c r="A58" s="412"/>
      <c r="B58" s="413"/>
      <c r="C58" s="643" t="s">
        <v>1362</v>
      </c>
      <c r="D58" s="644" t="s">
        <v>1362</v>
      </c>
      <c r="E58" s="520">
        <v>2644.7085340400017</v>
      </c>
      <c r="F58" s="457">
        <f t="shared" ref="F58:F72" si="3">E58/$E$73</f>
        <v>0.11656753163588016</v>
      </c>
      <c r="G58" s="458"/>
      <c r="H58" s="459"/>
      <c r="I58" s="458"/>
      <c r="J58" s="458"/>
      <c r="K58" s="458"/>
      <c r="L58" s="458"/>
      <c r="M58" s="458"/>
      <c r="N58" s="458"/>
      <c r="O58" s="459"/>
      <c r="P58" s="459"/>
      <c r="Q58" s="415"/>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c r="BO58" s="412"/>
      <c r="BP58" s="412"/>
      <c r="BQ58" s="412"/>
      <c r="BR58" s="412"/>
      <c r="BS58" s="412"/>
      <c r="BT58" s="412"/>
      <c r="BU58" s="412"/>
      <c r="BV58" s="412"/>
      <c r="BW58" s="412"/>
      <c r="BX58" s="412"/>
      <c r="BY58" s="412"/>
      <c r="BZ58" s="412"/>
      <c r="CA58" s="412"/>
    </row>
    <row r="59" spans="1:79" s="416" customFormat="1" x14ac:dyDescent="0.25">
      <c r="A59" s="412"/>
      <c r="B59" s="413"/>
      <c r="C59" s="643" t="s">
        <v>1363</v>
      </c>
      <c r="D59" s="644" t="s">
        <v>1363</v>
      </c>
      <c r="E59" s="521">
        <v>1007.1226373100005</v>
      </c>
      <c r="F59" s="457">
        <f t="shared" si="3"/>
        <v>4.4389692994452626E-2</v>
      </c>
      <c r="G59" s="458"/>
      <c r="H59" s="458"/>
      <c r="I59" s="458"/>
      <c r="J59" s="458"/>
      <c r="K59" s="458"/>
      <c r="L59" s="458"/>
      <c r="M59" s="458"/>
      <c r="N59" s="458"/>
      <c r="O59" s="459"/>
      <c r="P59" s="459"/>
      <c r="Q59" s="415"/>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c r="BO59" s="412"/>
      <c r="BP59" s="412"/>
      <c r="BQ59" s="412"/>
      <c r="BR59" s="412"/>
      <c r="BS59" s="412"/>
      <c r="BT59" s="412"/>
      <c r="BU59" s="412"/>
      <c r="BV59" s="412"/>
      <c r="BW59" s="412"/>
      <c r="BX59" s="412"/>
      <c r="BY59" s="412"/>
      <c r="BZ59" s="412"/>
      <c r="CA59" s="412"/>
    </row>
    <row r="60" spans="1:79" s="416" customFormat="1" x14ac:dyDescent="0.25">
      <c r="A60" s="412"/>
      <c r="B60" s="413"/>
      <c r="C60" s="643" t="s">
        <v>1364</v>
      </c>
      <c r="D60" s="644" t="s">
        <v>1364</v>
      </c>
      <c r="E60" s="521">
        <v>593.43515825999998</v>
      </c>
      <c r="F60" s="457">
        <f t="shared" si="3"/>
        <v>2.615610404472261E-2</v>
      </c>
      <c r="G60" s="458"/>
      <c r="H60" s="458"/>
      <c r="I60" s="458"/>
      <c r="J60" s="458"/>
      <c r="K60" s="458"/>
      <c r="L60" s="458"/>
      <c r="M60" s="458"/>
      <c r="N60" s="458"/>
      <c r="O60" s="459"/>
      <c r="P60" s="459"/>
      <c r="Q60" s="415"/>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c r="BO60" s="412"/>
      <c r="BP60" s="412"/>
      <c r="BQ60" s="412"/>
      <c r="BR60" s="412"/>
      <c r="BS60" s="412"/>
      <c r="BT60" s="412"/>
      <c r="BU60" s="412"/>
      <c r="BV60" s="412"/>
      <c r="BW60" s="412"/>
      <c r="BX60" s="412"/>
      <c r="BY60" s="412"/>
      <c r="BZ60" s="412"/>
      <c r="CA60" s="412"/>
    </row>
    <row r="61" spans="1:79" s="416" customFormat="1" x14ac:dyDescent="0.25">
      <c r="A61" s="412"/>
      <c r="B61" s="413"/>
      <c r="C61" s="643" t="s">
        <v>1365</v>
      </c>
      <c r="D61" s="644" t="s">
        <v>1365</v>
      </c>
      <c r="E61" s="521">
        <v>950.60559996999996</v>
      </c>
      <c r="F61" s="457">
        <f t="shared" si="3"/>
        <v>4.1898661769914261E-2</v>
      </c>
      <c r="G61" s="458"/>
      <c r="H61" s="458"/>
      <c r="I61" s="458"/>
      <c r="J61" s="458"/>
      <c r="K61" s="458"/>
      <c r="L61" s="458"/>
      <c r="M61" s="458"/>
      <c r="N61" s="458"/>
      <c r="O61" s="459"/>
      <c r="P61" s="459"/>
      <c r="Q61" s="415"/>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c r="BO61" s="412"/>
      <c r="BP61" s="412"/>
      <c r="BQ61" s="412"/>
      <c r="BR61" s="412"/>
      <c r="BS61" s="412"/>
      <c r="BT61" s="412"/>
      <c r="BU61" s="412"/>
      <c r="BV61" s="412"/>
      <c r="BW61" s="412"/>
      <c r="BX61" s="412"/>
      <c r="BY61" s="412"/>
      <c r="BZ61" s="412"/>
      <c r="CA61" s="412"/>
    </row>
    <row r="62" spans="1:79" s="416" customFormat="1" x14ac:dyDescent="0.25">
      <c r="A62" s="412"/>
      <c r="B62" s="413"/>
      <c r="C62" s="643" t="s">
        <v>1366</v>
      </c>
      <c r="D62" s="644" t="s">
        <v>1366</v>
      </c>
      <c r="E62" s="521">
        <v>35.270729129999999</v>
      </c>
      <c r="F62" s="457">
        <f t="shared" si="3"/>
        <v>1.5545840990656586E-3</v>
      </c>
      <c r="G62" s="460"/>
      <c r="H62" s="460"/>
      <c r="I62" s="460"/>
      <c r="J62" s="458"/>
      <c r="K62" s="458"/>
      <c r="L62" s="460"/>
      <c r="M62" s="460"/>
      <c r="N62" s="460"/>
      <c r="O62" s="459"/>
      <c r="P62" s="459"/>
      <c r="Q62" s="415"/>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c r="BO62" s="412"/>
      <c r="BP62" s="412"/>
      <c r="BQ62" s="412"/>
      <c r="BR62" s="412"/>
      <c r="BS62" s="412"/>
      <c r="BT62" s="412"/>
      <c r="BU62" s="412"/>
      <c r="BV62" s="412"/>
      <c r="BW62" s="412"/>
      <c r="BX62" s="412"/>
      <c r="BY62" s="412"/>
      <c r="BZ62" s="412"/>
      <c r="CA62" s="412"/>
    </row>
    <row r="63" spans="1:79" s="416" customFormat="1" x14ac:dyDescent="0.25">
      <c r="A63" s="412"/>
      <c r="B63" s="413"/>
      <c r="C63" s="643" t="s">
        <v>1367</v>
      </c>
      <c r="D63" s="644" t="s">
        <v>1367</v>
      </c>
      <c r="E63" s="521">
        <v>1811.1922668299994</v>
      </c>
      <c r="F63" s="457">
        <f t="shared" si="3"/>
        <v>7.9829670886211207E-2</v>
      </c>
      <c r="G63" s="458"/>
      <c r="H63" s="458"/>
      <c r="I63" s="458"/>
      <c r="J63" s="458"/>
      <c r="K63" s="458"/>
      <c r="L63" s="458"/>
      <c r="M63" s="458"/>
      <c r="N63" s="458"/>
      <c r="O63" s="459"/>
      <c r="P63" s="459"/>
      <c r="Q63" s="415"/>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c r="BY63" s="412"/>
      <c r="BZ63" s="412"/>
      <c r="CA63" s="412"/>
    </row>
    <row r="64" spans="1:79" s="416" customFormat="1" x14ac:dyDescent="0.25">
      <c r="A64" s="412"/>
      <c r="B64" s="413"/>
      <c r="C64" s="643" t="s">
        <v>1368</v>
      </c>
      <c r="D64" s="644" t="s">
        <v>1368</v>
      </c>
      <c r="E64" s="521">
        <v>2254.4100446600005</v>
      </c>
      <c r="F64" s="457">
        <f t="shared" si="3"/>
        <v>9.9364830119754832E-2</v>
      </c>
      <c r="G64" s="458"/>
      <c r="H64" s="458"/>
      <c r="I64" s="458"/>
      <c r="J64" s="458"/>
      <c r="K64" s="458"/>
      <c r="L64" s="458"/>
      <c r="M64" s="458"/>
      <c r="N64" s="458"/>
      <c r="O64" s="459"/>
      <c r="P64" s="459"/>
      <c r="Q64" s="415"/>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c r="BO64" s="412"/>
      <c r="BP64" s="412"/>
      <c r="BQ64" s="412"/>
      <c r="BR64" s="412"/>
      <c r="BS64" s="412"/>
      <c r="BT64" s="412"/>
      <c r="BU64" s="412"/>
      <c r="BV64" s="412"/>
      <c r="BW64" s="412"/>
      <c r="BX64" s="412"/>
      <c r="BY64" s="412"/>
      <c r="BZ64" s="412"/>
      <c r="CA64" s="412"/>
    </row>
    <row r="65" spans="1:79" s="416" customFormat="1" x14ac:dyDescent="0.25">
      <c r="A65" s="412"/>
      <c r="B65" s="413"/>
      <c r="C65" s="643" t="s">
        <v>1369</v>
      </c>
      <c r="D65" s="644" t="s">
        <v>1369</v>
      </c>
      <c r="E65" s="521">
        <v>3733.8955999999998</v>
      </c>
      <c r="F65" s="457">
        <f t="shared" si="3"/>
        <v>0.16457427647544712</v>
      </c>
      <c r="G65" s="458"/>
      <c r="H65" s="458"/>
      <c r="I65" s="458"/>
      <c r="J65" s="458"/>
      <c r="K65" s="458"/>
      <c r="L65" s="458"/>
      <c r="M65" s="458"/>
      <c r="N65" s="458"/>
      <c r="O65" s="459"/>
      <c r="P65" s="459"/>
      <c r="Q65" s="415"/>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c r="BO65" s="412"/>
      <c r="BP65" s="412"/>
      <c r="BQ65" s="412"/>
      <c r="BR65" s="412"/>
      <c r="BS65" s="412"/>
      <c r="BT65" s="412"/>
      <c r="BU65" s="412"/>
      <c r="BV65" s="412"/>
      <c r="BW65" s="412"/>
      <c r="BX65" s="412"/>
      <c r="BY65" s="412"/>
      <c r="BZ65" s="412"/>
      <c r="CA65" s="412"/>
    </row>
    <row r="66" spans="1:79" s="416" customFormat="1" x14ac:dyDescent="0.25">
      <c r="A66" s="412"/>
      <c r="B66" s="413"/>
      <c r="C66" s="643" t="s">
        <v>1370</v>
      </c>
      <c r="D66" s="644" t="s">
        <v>1370</v>
      </c>
      <c r="E66" s="521">
        <v>1099.4049684100003</v>
      </c>
      <c r="F66" s="457">
        <f t="shared" si="3"/>
        <v>4.8457106628687636E-2</v>
      </c>
      <c r="G66" s="458"/>
      <c r="H66" s="458"/>
      <c r="I66" s="458"/>
      <c r="J66" s="458"/>
      <c r="K66" s="458"/>
      <c r="L66" s="458"/>
      <c r="M66" s="458"/>
      <c r="N66" s="458"/>
      <c r="O66" s="459"/>
      <c r="P66" s="459"/>
      <c r="Q66" s="415"/>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c r="BO66" s="412"/>
      <c r="BP66" s="412"/>
      <c r="BQ66" s="412"/>
      <c r="BR66" s="412"/>
      <c r="BS66" s="412"/>
      <c r="BT66" s="412"/>
      <c r="BU66" s="412"/>
      <c r="BV66" s="412"/>
      <c r="BW66" s="412"/>
      <c r="BX66" s="412"/>
      <c r="BY66" s="412"/>
      <c r="BZ66" s="412"/>
      <c r="CA66" s="412"/>
    </row>
    <row r="67" spans="1:79" s="416" customFormat="1" x14ac:dyDescent="0.25">
      <c r="A67" s="412"/>
      <c r="B67" s="413"/>
      <c r="C67" s="643" t="s">
        <v>1371</v>
      </c>
      <c r="D67" s="644" t="s">
        <v>1371</v>
      </c>
      <c r="E67" s="521">
        <v>1624.3256978100005</v>
      </c>
      <c r="F67" s="457">
        <f t="shared" si="3"/>
        <v>7.1593385331276169E-2</v>
      </c>
      <c r="G67" s="458"/>
      <c r="H67" s="458"/>
      <c r="I67" s="458"/>
      <c r="J67" s="458"/>
      <c r="K67" s="458"/>
      <c r="L67" s="458"/>
      <c r="M67" s="458"/>
      <c r="N67" s="458"/>
      <c r="O67" s="459"/>
      <c r="P67" s="459"/>
      <c r="Q67" s="415"/>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c r="BO67" s="412"/>
      <c r="BP67" s="412"/>
      <c r="BQ67" s="412"/>
      <c r="BR67" s="412"/>
      <c r="BS67" s="412"/>
      <c r="BT67" s="412"/>
      <c r="BU67" s="412"/>
      <c r="BV67" s="412"/>
      <c r="BW67" s="412"/>
      <c r="BX67" s="412"/>
      <c r="BY67" s="412"/>
      <c r="BZ67" s="412"/>
      <c r="CA67" s="412"/>
    </row>
    <row r="68" spans="1:79" s="416" customFormat="1" x14ac:dyDescent="0.25">
      <c r="A68" s="412"/>
      <c r="B68" s="413"/>
      <c r="C68" s="643" t="s">
        <v>1372</v>
      </c>
      <c r="D68" s="644" t="s">
        <v>1372</v>
      </c>
      <c r="E68" s="521">
        <v>2038.5872373000007</v>
      </c>
      <c r="F68" s="457">
        <f t="shared" si="3"/>
        <v>8.9852276429669933E-2</v>
      </c>
      <c r="G68" s="458"/>
      <c r="H68" s="458"/>
      <c r="I68" s="458"/>
      <c r="J68" s="458"/>
      <c r="K68" s="458"/>
      <c r="L68" s="458"/>
      <c r="M68" s="458"/>
      <c r="N68" s="458"/>
      <c r="O68" s="459"/>
      <c r="P68" s="459"/>
      <c r="Q68" s="415"/>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c r="BO68" s="412"/>
      <c r="BP68" s="412"/>
      <c r="BQ68" s="412"/>
      <c r="BR68" s="412"/>
      <c r="BS68" s="412"/>
      <c r="BT68" s="412"/>
      <c r="BU68" s="412"/>
      <c r="BV68" s="412"/>
      <c r="BW68" s="412"/>
      <c r="BX68" s="412"/>
      <c r="BY68" s="412"/>
      <c r="BZ68" s="412"/>
      <c r="CA68" s="412"/>
    </row>
    <row r="69" spans="1:79" s="416" customFormat="1" x14ac:dyDescent="0.25">
      <c r="A69" s="412"/>
      <c r="B69" s="413"/>
      <c r="C69" s="645" t="s">
        <v>1373</v>
      </c>
      <c r="D69" s="644" t="s">
        <v>1373</v>
      </c>
      <c r="E69" s="521">
        <v>970.93547481000007</v>
      </c>
      <c r="F69" s="457">
        <f t="shared" si="3"/>
        <v>4.2794716400533665E-2</v>
      </c>
      <c r="G69" s="458"/>
      <c r="H69" s="458"/>
      <c r="I69" s="458"/>
      <c r="J69" s="458"/>
      <c r="K69" s="458"/>
      <c r="L69" s="458"/>
      <c r="M69" s="458"/>
      <c r="N69" s="458"/>
      <c r="O69" s="459"/>
      <c r="P69" s="459"/>
      <c r="Q69" s="415"/>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c r="BO69" s="412"/>
      <c r="BP69" s="412"/>
      <c r="BQ69" s="412"/>
      <c r="BR69" s="412"/>
      <c r="BS69" s="412"/>
      <c r="BT69" s="412"/>
      <c r="BU69" s="412"/>
      <c r="BV69" s="412"/>
      <c r="BW69" s="412"/>
      <c r="BX69" s="412"/>
      <c r="BY69" s="412"/>
      <c r="BZ69" s="412"/>
      <c r="CA69" s="412"/>
    </row>
    <row r="70" spans="1:79" s="416" customFormat="1" x14ac:dyDescent="0.25">
      <c r="A70" s="412"/>
      <c r="B70" s="413"/>
      <c r="C70" s="643" t="s">
        <v>1374</v>
      </c>
      <c r="D70" s="644" t="s">
        <v>1374</v>
      </c>
      <c r="E70" s="521">
        <v>2183.0237798100011</v>
      </c>
      <c r="F70" s="457">
        <f t="shared" si="3"/>
        <v>9.6218426431346052E-2</v>
      </c>
      <c r="G70" s="458"/>
      <c r="H70" s="458"/>
      <c r="I70" s="458"/>
      <c r="J70" s="458"/>
      <c r="K70" s="458"/>
      <c r="L70" s="458"/>
      <c r="M70" s="458"/>
      <c r="N70" s="458"/>
      <c r="O70" s="459"/>
      <c r="P70" s="459"/>
      <c r="Q70" s="415"/>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c r="BO70" s="412"/>
      <c r="BP70" s="412"/>
      <c r="BQ70" s="412"/>
      <c r="BR70" s="412"/>
      <c r="BS70" s="412"/>
      <c r="BT70" s="412"/>
      <c r="BU70" s="412"/>
      <c r="BV70" s="412"/>
      <c r="BW70" s="412"/>
      <c r="BX70" s="412"/>
      <c r="BY70" s="412"/>
      <c r="BZ70" s="412"/>
      <c r="CA70" s="412"/>
    </row>
    <row r="71" spans="1:79" s="416" customFormat="1" x14ac:dyDescent="0.25">
      <c r="A71" s="412"/>
      <c r="B71" s="413"/>
      <c r="C71" s="643" t="s">
        <v>1375</v>
      </c>
      <c r="D71" s="644" t="s">
        <v>1375</v>
      </c>
      <c r="E71" s="521">
        <v>21.792488939999998</v>
      </c>
      <c r="F71" s="457">
        <f t="shared" si="3"/>
        <v>9.6052045480320429E-4</v>
      </c>
      <c r="G71" s="458"/>
      <c r="H71" s="458"/>
      <c r="I71" s="458"/>
      <c r="J71" s="458"/>
      <c r="K71" s="458"/>
      <c r="L71" s="458"/>
      <c r="M71" s="458"/>
      <c r="N71" s="458"/>
      <c r="O71" s="459"/>
      <c r="P71" s="459"/>
      <c r="Q71" s="415"/>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c r="BO71" s="412"/>
      <c r="BP71" s="412"/>
      <c r="BQ71" s="412"/>
      <c r="BR71" s="412"/>
      <c r="BS71" s="412"/>
      <c r="BT71" s="412"/>
      <c r="BU71" s="412"/>
      <c r="BV71" s="412"/>
      <c r="BW71" s="412"/>
      <c r="BX71" s="412"/>
      <c r="BY71" s="412"/>
      <c r="BZ71" s="412"/>
      <c r="CA71" s="412"/>
    </row>
    <row r="72" spans="1:79" s="416" customFormat="1" x14ac:dyDescent="0.25">
      <c r="A72" s="412"/>
      <c r="B72" s="413"/>
      <c r="C72" s="643" t="s">
        <v>1376</v>
      </c>
      <c r="D72" s="644" t="s">
        <v>1376</v>
      </c>
      <c r="E72" s="521">
        <v>1719.4989</v>
      </c>
      <c r="F72" s="457">
        <f t="shared" si="3"/>
        <v>7.5788216298234803E-2</v>
      </c>
      <c r="G72" s="458"/>
      <c r="H72" s="458"/>
      <c r="I72" s="458"/>
      <c r="J72" s="458"/>
      <c r="K72" s="458"/>
      <c r="L72" s="458"/>
      <c r="M72" s="458"/>
      <c r="N72" s="458"/>
      <c r="O72" s="459"/>
      <c r="P72" s="459"/>
      <c r="Q72" s="415"/>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c r="BO72" s="412"/>
      <c r="BP72" s="412"/>
      <c r="BQ72" s="412"/>
      <c r="BR72" s="412"/>
      <c r="BS72" s="412"/>
      <c r="BT72" s="412"/>
      <c r="BU72" s="412"/>
      <c r="BV72" s="412"/>
      <c r="BW72" s="412"/>
      <c r="BX72" s="412"/>
      <c r="BY72" s="412"/>
      <c r="BZ72" s="412"/>
      <c r="CA72" s="412"/>
    </row>
    <row r="73" spans="1:79" s="416" customFormat="1" x14ac:dyDescent="0.25">
      <c r="A73" s="412"/>
      <c r="B73" s="413"/>
      <c r="C73" s="646" t="s">
        <v>1437</v>
      </c>
      <c r="D73" s="646"/>
      <c r="E73" s="461">
        <f>SUM(E58:E72)</f>
        <v>22688.209117280006</v>
      </c>
      <c r="F73" s="462">
        <f>SUM(F58:F72)</f>
        <v>1</v>
      </c>
      <c r="G73" s="458"/>
      <c r="H73" s="459"/>
      <c r="I73" s="459"/>
      <c r="J73" s="458"/>
      <c r="K73" s="458"/>
      <c r="L73" s="458"/>
      <c r="M73" s="458"/>
      <c r="N73" s="458"/>
      <c r="O73" s="459"/>
      <c r="P73" s="459"/>
      <c r="Q73" s="415"/>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c r="BO73" s="412"/>
      <c r="BP73" s="412"/>
      <c r="BQ73" s="412"/>
      <c r="BR73" s="412"/>
      <c r="BS73" s="412"/>
      <c r="BT73" s="412"/>
      <c r="BU73" s="412"/>
      <c r="BV73" s="412"/>
      <c r="BW73" s="412"/>
      <c r="BX73" s="412"/>
      <c r="BY73" s="412"/>
      <c r="BZ73" s="412"/>
      <c r="CA73" s="412"/>
    </row>
    <row r="74" spans="1:79" s="309" customFormat="1" ht="12.75" x14ac:dyDescent="0.2">
      <c r="A74" s="307"/>
      <c r="B74" s="310"/>
      <c r="C74" s="311"/>
      <c r="D74" s="311"/>
      <c r="E74" s="312"/>
      <c r="F74" s="312"/>
      <c r="G74" s="312"/>
      <c r="H74" s="312"/>
      <c r="I74" s="312"/>
      <c r="J74" s="312"/>
      <c r="K74" s="312"/>
      <c r="L74" s="312"/>
      <c r="M74" s="312"/>
      <c r="N74" s="312"/>
      <c r="O74" s="312"/>
      <c r="P74" s="312"/>
      <c r="Q74" s="313"/>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307"/>
      <c r="AR74" s="307"/>
      <c r="AS74" s="307"/>
      <c r="AT74" s="307"/>
      <c r="AU74" s="307"/>
      <c r="AV74" s="307"/>
      <c r="AW74" s="307"/>
      <c r="AX74" s="307"/>
      <c r="AY74" s="307"/>
      <c r="AZ74" s="307"/>
      <c r="BA74" s="307"/>
      <c r="BB74" s="307"/>
      <c r="BC74" s="307"/>
      <c r="BD74" s="307"/>
      <c r="BE74" s="307"/>
      <c r="BF74" s="307"/>
      <c r="BG74" s="307"/>
      <c r="BH74" s="307"/>
      <c r="BI74" s="307"/>
      <c r="BJ74" s="307"/>
      <c r="BK74" s="307"/>
      <c r="BL74" s="307"/>
      <c r="BM74" s="307"/>
      <c r="BN74" s="307"/>
      <c r="BO74" s="307"/>
      <c r="BP74" s="307"/>
      <c r="BQ74" s="307"/>
      <c r="BR74" s="307"/>
      <c r="BS74" s="307"/>
      <c r="BT74" s="307"/>
      <c r="BU74" s="307"/>
      <c r="BV74" s="307"/>
      <c r="BW74" s="307"/>
      <c r="BX74" s="307"/>
      <c r="BY74" s="307"/>
      <c r="BZ74" s="307"/>
      <c r="CA74" s="307"/>
    </row>
    <row r="75" spans="1:79" s="309" customFormat="1" ht="12.75" x14ac:dyDescent="0.2">
      <c r="A75" s="307"/>
      <c r="B75" s="310"/>
      <c r="C75" s="311"/>
      <c r="D75" s="311"/>
      <c r="E75" s="312"/>
      <c r="F75" s="312"/>
      <c r="G75" s="312"/>
      <c r="H75" s="312"/>
      <c r="I75" s="312"/>
      <c r="J75" s="312"/>
      <c r="K75" s="312"/>
      <c r="L75" s="312"/>
      <c r="M75" s="312"/>
      <c r="N75" s="312"/>
      <c r="O75" s="312"/>
      <c r="P75" s="312"/>
      <c r="Q75" s="313"/>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7"/>
      <c r="BO75" s="307"/>
      <c r="BP75" s="307"/>
      <c r="BQ75" s="307"/>
      <c r="BR75" s="307"/>
      <c r="BS75" s="307"/>
      <c r="BT75" s="307"/>
      <c r="BU75" s="307"/>
      <c r="BV75" s="307"/>
      <c r="BW75" s="307"/>
      <c r="BX75" s="307"/>
      <c r="BY75" s="307"/>
      <c r="BZ75" s="307"/>
      <c r="CA75" s="307"/>
    </row>
    <row r="76" spans="1:79" x14ac:dyDescent="0.25">
      <c r="B76" s="310" t="s">
        <v>1708</v>
      </c>
      <c r="C76" s="327" t="s">
        <v>1709</v>
      </c>
      <c r="D76" s="303"/>
      <c r="E76" s="303"/>
      <c r="F76" s="303"/>
      <c r="G76" s="303"/>
      <c r="H76" s="303"/>
      <c r="I76" s="303"/>
      <c r="J76" s="303"/>
      <c r="K76" s="303"/>
      <c r="L76" s="303"/>
      <c r="M76" s="303"/>
      <c r="N76" s="303"/>
      <c r="O76" s="303"/>
      <c r="P76" s="303"/>
      <c r="Q76" s="304"/>
    </row>
    <row r="77" spans="1:79" x14ac:dyDescent="0.25">
      <c r="B77" s="463"/>
      <c r="C77" s="303"/>
      <c r="D77" s="303"/>
      <c r="E77" s="303"/>
      <c r="F77" s="303"/>
      <c r="G77" s="303"/>
      <c r="H77" s="303"/>
      <c r="I77" s="303"/>
      <c r="J77" s="303"/>
      <c r="K77" s="303"/>
      <c r="L77" s="303"/>
      <c r="M77" s="303"/>
      <c r="N77" s="303"/>
      <c r="O77" s="303"/>
      <c r="P77" s="303"/>
      <c r="Q77" s="304"/>
    </row>
    <row r="78" spans="1:79" ht="38.25" x14ac:dyDescent="0.25">
      <c r="B78" s="310"/>
      <c r="C78" s="303"/>
      <c r="D78" s="406" t="s">
        <v>1696</v>
      </c>
      <c r="E78" s="330"/>
      <c r="F78" s="303"/>
      <c r="G78" s="303"/>
      <c r="H78" s="303"/>
      <c r="I78" s="303"/>
      <c r="J78" s="303"/>
      <c r="K78" s="303"/>
      <c r="L78" s="303"/>
      <c r="M78" s="303"/>
      <c r="N78" s="303"/>
      <c r="O78" s="303"/>
      <c r="P78" s="303"/>
      <c r="Q78" s="304"/>
    </row>
    <row r="79" spans="1:79" x14ac:dyDescent="0.25">
      <c r="B79" s="310"/>
      <c r="C79" s="316" t="s">
        <v>1664</v>
      </c>
      <c r="D79" s="340">
        <v>0.67789999999999995</v>
      </c>
      <c r="E79" s="303"/>
      <c r="F79" s="303"/>
      <c r="G79" s="303"/>
      <c r="H79" s="303"/>
      <c r="I79" s="303"/>
      <c r="J79" s="303"/>
      <c r="K79" s="303"/>
      <c r="L79" s="303"/>
      <c r="M79" s="303"/>
      <c r="N79" s="303"/>
      <c r="O79" s="303"/>
      <c r="P79" s="303"/>
      <c r="Q79" s="304"/>
    </row>
    <row r="80" spans="1:79" x14ac:dyDescent="0.25">
      <c r="B80" s="310"/>
      <c r="C80" s="316" t="s">
        <v>1665</v>
      </c>
      <c r="D80" s="340"/>
      <c r="E80" s="303"/>
      <c r="F80" s="303"/>
      <c r="G80" s="303"/>
      <c r="H80" s="303"/>
      <c r="I80" s="303"/>
      <c r="J80" s="303"/>
      <c r="K80" s="303"/>
      <c r="L80" s="303"/>
      <c r="M80" s="303"/>
      <c r="N80" s="303"/>
      <c r="O80" s="303"/>
      <c r="P80" s="303"/>
      <c r="Q80" s="304"/>
    </row>
    <row r="81" spans="2:17" x14ac:dyDescent="0.25">
      <c r="B81" s="310"/>
      <c r="C81" s="316" t="s">
        <v>1710</v>
      </c>
      <c r="D81" s="340">
        <v>0.3075</v>
      </c>
      <c r="E81" s="303"/>
      <c r="F81" s="303"/>
      <c r="G81" s="303"/>
      <c r="H81" s="303"/>
      <c r="I81" s="303"/>
      <c r="J81" s="303"/>
      <c r="K81" s="303"/>
      <c r="L81" s="303"/>
      <c r="M81" s="303"/>
      <c r="N81" s="303"/>
      <c r="O81" s="303"/>
      <c r="P81" s="303"/>
      <c r="Q81" s="304"/>
    </row>
    <row r="82" spans="2:17" x14ac:dyDescent="0.25">
      <c r="B82" s="310"/>
      <c r="C82" s="316" t="s">
        <v>1711</v>
      </c>
      <c r="D82" s="464"/>
      <c r="E82" s="303"/>
      <c r="F82" s="303"/>
      <c r="G82" s="303"/>
      <c r="H82" s="303"/>
      <c r="I82" s="303"/>
      <c r="J82" s="303"/>
      <c r="K82" s="303"/>
      <c r="L82" s="303"/>
      <c r="M82" s="303"/>
      <c r="N82" s="303"/>
      <c r="O82" s="303"/>
      <c r="P82" s="303"/>
      <c r="Q82" s="304"/>
    </row>
    <row r="83" spans="2:17" s="65" customFormat="1" x14ac:dyDescent="0.25">
      <c r="B83" s="310"/>
      <c r="C83" s="316" t="s">
        <v>97</v>
      </c>
      <c r="D83" s="340">
        <v>1.47E-2</v>
      </c>
      <c r="E83" s="334"/>
      <c r="F83" s="334"/>
      <c r="G83" s="334"/>
      <c r="H83" s="334"/>
      <c r="I83" s="334"/>
      <c r="J83" s="334"/>
      <c r="K83" s="334"/>
      <c r="L83" s="334"/>
      <c r="M83" s="334"/>
      <c r="N83" s="334"/>
      <c r="O83" s="334"/>
      <c r="P83" s="334"/>
      <c r="Q83" s="366"/>
    </row>
    <row r="84" spans="2:17" x14ac:dyDescent="0.25">
      <c r="B84" s="363"/>
      <c r="C84" s="316" t="s">
        <v>1489</v>
      </c>
      <c r="D84" s="352"/>
      <c r="E84" s="334"/>
      <c r="F84" s="303"/>
      <c r="G84" s="303"/>
      <c r="H84" s="303"/>
      <c r="I84" s="303"/>
      <c r="J84" s="303"/>
      <c r="K84" s="303"/>
      <c r="L84" s="303"/>
      <c r="M84" s="303"/>
      <c r="N84" s="303"/>
      <c r="O84" s="303"/>
      <c r="P84" s="303"/>
      <c r="Q84" s="304"/>
    </row>
    <row r="85" spans="2:17" x14ac:dyDescent="0.25">
      <c r="B85" s="363"/>
      <c r="C85" s="334"/>
      <c r="D85" s="334"/>
      <c r="E85" s="334"/>
      <c r="F85" s="311"/>
      <c r="G85" s="303"/>
      <c r="H85" s="303"/>
      <c r="I85" s="303"/>
      <c r="J85" s="303"/>
      <c r="K85" s="303"/>
      <c r="L85" s="303"/>
      <c r="M85" s="303"/>
      <c r="N85" s="303"/>
      <c r="O85" s="303"/>
      <c r="P85" s="303"/>
      <c r="Q85" s="304"/>
    </row>
    <row r="86" spans="2:17" x14ac:dyDescent="0.25">
      <c r="B86" s="363"/>
      <c r="C86" s="334"/>
      <c r="D86" s="334"/>
      <c r="E86" s="334"/>
      <c r="F86" s="311"/>
      <c r="G86" s="303"/>
      <c r="H86" s="303"/>
      <c r="I86" s="303"/>
      <c r="J86" s="303"/>
      <c r="K86" s="303"/>
      <c r="L86" s="303"/>
      <c r="M86" s="303"/>
      <c r="N86" s="303"/>
      <c r="O86" s="303"/>
      <c r="P86" s="303"/>
      <c r="Q86" s="304"/>
    </row>
    <row r="87" spans="2:17" x14ac:dyDescent="0.25">
      <c r="B87" s="310" t="s">
        <v>1712</v>
      </c>
      <c r="C87" s="327" t="s">
        <v>1713</v>
      </c>
      <c r="D87" s="303"/>
      <c r="E87" s="303"/>
      <c r="F87" s="303"/>
      <c r="G87" s="303"/>
      <c r="H87" s="303"/>
      <c r="I87" s="303"/>
      <c r="J87" s="303"/>
      <c r="K87" s="303"/>
      <c r="L87" s="303"/>
      <c r="M87" s="303"/>
      <c r="N87" s="303"/>
      <c r="O87" s="303"/>
      <c r="P87" s="303"/>
      <c r="Q87" s="304"/>
    </row>
    <row r="88" spans="2:17" x14ac:dyDescent="0.25">
      <c r="B88" s="463"/>
      <c r="C88" s="303"/>
      <c r="D88" s="303"/>
      <c r="E88" s="303"/>
      <c r="F88" s="303"/>
      <c r="G88" s="303"/>
      <c r="H88" s="303"/>
      <c r="I88" s="303"/>
      <c r="J88" s="303"/>
      <c r="K88" s="303"/>
      <c r="L88" s="303"/>
      <c r="M88" s="303"/>
      <c r="N88" s="303"/>
      <c r="O88" s="303"/>
      <c r="P88" s="303"/>
      <c r="Q88" s="304"/>
    </row>
    <row r="89" spans="2:17" ht="38.25" x14ac:dyDescent="0.25">
      <c r="B89" s="310"/>
      <c r="C89" s="303"/>
      <c r="D89" s="406" t="s">
        <v>1696</v>
      </c>
      <c r="E89" s="330"/>
      <c r="F89" s="303"/>
      <c r="G89" s="303"/>
      <c r="H89" s="303"/>
      <c r="I89" s="303"/>
      <c r="J89" s="303"/>
      <c r="K89" s="303"/>
      <c r="L89" s="303"/>
      <c r="M89" s="303"/>
      <c r="N89" s="303"/>
      <c r="O89" s="303"/>
      <c r="P89" s="303"/>
      <c r="Q89" s="304"/>
    </row>
    <row r="90" spans="2:17" x14ac:dyDescent="0.25">
      <c r="B90" s="310"/>
      <c r="C90" s="316" t="s">
        <v>172</v>
      </c>
      <c r="D90" s="340">
        <v>0.81950000000000001</v>
      </c>
      <c r="E90" s="303"/>
      <c r="F90" s="303"/>
      <c r="G90" s="303"/>
      <c r="H90" s="303"/>
      <c r="I90" s="303"/>
      <c r="J90" s="303"/>
      <c r="K90" s="303"/>
      <c r="L90" s="303"/>
      <c r="M90" s="303"/>
      <c r="N90" s="303"/>
      <c r="O90" s="303"/>
      <c r="P90" s="303"/>
      <c r="Q90" s="304"/>
    </row>
    <row r="91" spans="2:17" x14ac:dyDescent="0.25">
      <c r="B91" s="310"/>
      <c r="C91" s="316" t="s">
        <v>1714</v>
      </c>
      <c r="D91" s="340">
        <v>7.5899999999999995E-2</v>
      </c>
      <c r="E91" s="303"/>
      <c r="F91" s="303"/>
      <c r="G91" s="303"/>
      <c r="H91" s="303"/>
      <c r="I91" s="303"/>
      <c r="J91" s="303"/>
      <c r="K91" s="303"/>
      <c r="L91" s="303"/>
      <c r="M91" s="303"/>
      <c r="N91" s="303"/>
      <c r="O91" s="303"/>
      <c r="P91" s="303"/>
      <c r="Q91" s="304"/>
    </row>
    <row r="92" spans="2:17" x14ac:dyDescent="0.25">
      <c r="B92" s="310"/>
      <c r="C92" s="316" t="s">
        <v>1715</v>
      </c>
      <c r="D92" s="340">
        <v>6.0199999999999997E-2</v>
      </c>
      <c r="E92" s="303"/>
      <c r="F92" s="303"/>
      <c r="G92" s="303"/>
      <c r="H92" s="303"/>
      <c r="I92" s="303"/>
      <c r="J92" s="303"/>
      <c r="K92" s="303"/>
      <c r="L92" s="303"/>
      <c r="M92" s="303"/>
      <c r="N92" s="303"/>
      <c r="O92" s="303"/>
      <c r="P92" s="303"/>
      <c r="Q92" s="304"/>
    </row>
    <row r="93" spans="2:17" x14ac:dyDescent="0.25">
      <c r="B93" s="310"/>
      <c r="C93" s="316" t="s">
        <v>1716</v>
      </c>
      <c r="D93" s="340">
        <v>4.1200000000000001E-2</v>
      </c>
      <c r="E93" s="303"/>
      <c r="F93" s="303"/>
      <c r="G93" s="303"/>
      <c r="H93" s="303"/>
      <c r="I93" s="303"/>
      <c r="J93" s="303"/>
      <c r="K93" s="303"/>
      <c r="L93" s="303"/>
      <c r="M93" s="303"/>
      <c r="N93" s="303"/>
      <c r="O93" s="303"/>
      <c r="P93" s="303"/>
      <c r="Q93" s="304"/>
    </row>
    <row r="94" spans="2:17" x14ac:dyDescent="0.25">
      <c r="B94" s="310"/>
      <c r="C94" s="316" t="s">
        <v>97</v>
      </c>
      <c r="D94" s="340">
        <v>3.2000000000000002E-3</v>
      </c>
      <c r="E94" s="303"/>
      <c r="F94" s="303"/>
      <c r="G94" s="303"/>
      <c r="H94" s="303"/>
      <c r="I94" s="303"/>
      <c r="J94" s="303"/>
      <c r="K94" s="303"/>
      <c r="L94" s="303"/>
      <c r="M94" s="303"/>
      <c r="N94" s="303"/>
      <c r="O94" s="303"/>
      <c r="P94" s="303"/>
      <c r="Q94" s="304"/>
    </row>
    <row r="95" spans="2:17" x14ac:dyDescent="0.25">
      <c r="B95" s="310"/>
      <c r="C95" s="303"/>
      <c r="D95" s="303"/>
      <c r="E95" s="303"/>
      <c r="F95" s="303"/>
      <c r="G95" s="303"/>
      <c r="H95" s="303"/>
      <c r="I95" s="303"/>
      <c r="J95" s="303"/>
      <c r="K95" s="303"/>
      <c r="L95" s="303"/>
      <c r="M95" s="303"/>
      <c r="N95" s="303"/>
      <c r="O95" s="303"/>
      <c r="P95" s="303"/>
      <c r="Q95" s="304"/>
    </row>
    <row r="96" spans="2:17" x14ac:dyDescent="0.25">
      <c r="B96" s="310"/>
      <c r="C96" s="303"/>
      <c r="D96" s="303"/>
      <c r="E96" s="303"/>
      <c r="F96" s="303"/>
      <c r="G96" s="303"/>
      <c r="H96" s="303"/>
      <c r="I96" s="303"/>
      <c r="J96" s="303"/>
      <c r="K96" s="303"/>
      <c r="L96" s="303"/>
      <c r="M96" s="303"/>
      <c r="N96" s="303"/>
      <c r="O96" s="303"/>
      <c r="P96" s="303"/>
      <c r="Q96" s="304"/>
    </row>
    <row r="97" spans="2:17" x14ac:dyDescent="0.25">
      <c r="B97" s="310" t="s">
        <v>1717</v>
      </c>
      <c r="C97" s="327" t="s">
        <v>1659</v>
      </c>
      <c r="D97" s="303"/>
      <c r="E97" s="303"/>
      <c r="F97" s="303"/>
      <c r="G97" s="303"/>
      <c r="H97" s="303"/>
      <c r="I97" s="303"/>
      <c r="J97" s="303"/>
      <c r="K97" s="303"/>
      <c r="L97" s="303"/>
      <c r="M97" s="303"/>
      <c r="N97" s="303"/>
      <c r="O97" s="303"/>
      <c r="P97" s="303"/>
      <c r="Q97" s="304"/>
    </row>
    <row r="98" spans="2:17" x14ac:dyDescent="0.25">
      <c r="B98" s="310"/>
      <c r="C98" s="303"/>
      <c r="D98" s="303"/>
      <c r="E98" s="303"/>
      <c r="F98" s="303"/>
      <c r="G98" s="303"/>
      <c r="H98" s="303"/>
      <c r="I98" s="303"/>
      <c r="J98" s="303"/>
      <c r="K98" s="303"/>
      <c r="L98" s="303"/>
      <c r="M98" s="303"/>
      <c r="N98" s="303"/>
      <c r="O98" s="303"/>
      <c r="P98" s="303"/>
      <c r="Q98" s="304"/>
    </row>
    <row r="99" spans="2:17" ht="38.25" x14ac:dyDescent="0.25">
      <c r="B99" s="310"/>
      <c r="C99" s="303"/>
      <c r="D99" s="406" t="s">
        <v>1696</v>
      </c>
      <c r="E99" s="330"/>
      <c r="F99" s="303"/>
      <c r="G99" s="303"/>
      <c r="H99" s="303"/>
      <c r="I99" s="303"/>
      <c r="J99" s="303"/>
      <c r="K99" s="303"/>
      <c r="L99" s="303"/>
      <c r="M99" s="303"/>
      <c r="N99" s="303"/>
      <c r="O99" s="303"/>
      <c r="P99" s="303"/>
      <c r="Q99" s="304"/>
    </row>
    <row r="100" spans="2:17" x14ac:dyDescent="0.25">
      <c r="B100" s="310"/>
      <c r="C100" s="316" t="s">
        <v>675</v>
      </c>
      <c r="D100" s="340">
        <v>0.71989999999999998</v>
      </c>
      <c r="E100" s="303"/>
      <c r="F100" s="303"/>
      <c r="G100" s="303"/>
      <c r="H100" s="303"/>
      <c r="I100" s="303"/>
      <c r="J100" s="303"/>
      <c r="K100" s="303"/>
      <c r="L100" s="303"/>
      <c r="M100" s="303"/>
      <c r="N100" s="303"/>
      <c r="O100" s="303"/>
      <c r="P100" s="303"/>
      <c r="Q100" s="304"/>
    </row>
    <row r="101" spans="2:17" x14ac:dyDescent="0.25">
      <c r="B101" s="310"/>
      <c r="C101" s="316" t="s">
        <v>1660</v>
      </c>
      <c r="D101" s="340"/>
      <c r="E101" s="303"/>
      <c r="F101" s="303"/>
      <c r="G101" s="303"/>
      <c r="H101" s="303"/>
      <c r="I101" s="303"/>
      <c r="J101" s="303"/>
      <c r="K101" s="303"/>
      <c r="L101" s="303"/>
      <c r="M101" s="303"/>
      <c r="N101" s="303"/>
      <c r="O101" s="303"/>
      <c r="P101" s="303"/>
      <c r="Q101" s="304"/>
    </row>
    <row r="102" spans="2:17" x14ac:dyDescent="0.25">
      <c r="B102" s="310"/>
      <c r="C102" s="316" t="s">
        <v>1661</v>
      </c>
      <c r="D102" s="340">
        <v>0.28010000000000002</v>
      </c>
      <c r="E102" s="303"/>
      <c r="F102" s="303"/>
      <c r="G102" s="303"/>
      <c r="H102" s="303"/>
      <c r="I102" s="303"/>
      <c r="J102" s="303"/>
      <c r="K102" s="303"/>
      <c r="L102" s="303"/>
      <c r="M102" s="303"/>
      <c r="N102" s="303"/>
      <c r="O102" s="303"/>
      <c r="P102" s="303"/>
      <c r="Q102" s="304"/>
    </row>
    <row r="103" spans="2:17" x14ac:dyDescent="0.25">
      <c r="B103" s="310"/>
      <c r="C103" s="316" t="s">
        <v>97</v>
      </c>
      <c r="D103" s="337"/>
      <c r="E103" s="303"/>
      <c r="F103" s="303"/>
      <c r="G103" s="303"/>
      <c r="H103" s="303"/>
      <c r="I103" s="303"/>
      <c r="J103" s="303"/>
      <c r="K103" s="303"/>
      <c r="L103" s="303"/>
      <c r="M103" s="303"/>
      <c r="N103" s="303"/>
      <c r="O103" s="303"/>
      <c r="P103" s="303"/>
      <c r="Q103" s="304"/>
    </row>
    <row r="104" spans="2:17" x14ac:dyDescent="0.25">
      <c r="B104" s="310"/>
      <c r="C104" s="316" t="s">
        <v>1489</v>
      </c>
      <c r="D104" s="337"/>
      <c r="E104" s="303"/>
      <c r="F104" s="303"/>
      <c r="G104" s="303"/>
      <c r="H104" s="303"/>
      <c r="I104" s="303"/>
      <c r="J104" s="303"/>
      <c r="K104" s="303"/>
      <c r="L104" s="303"/>
      <c r="M104" s="303"/>
      <c r="N104" s="303"/>
      <c r="O104" s="303"/>
      <c r="P104" s="303"/>
      <c r="Q104" s="304"/>
    </row>
    <row r="105" spans="2:17" x14ac:dyDescent="0.25">
      <c r="B105" s="310"/>
      <c r="C105" s="303"/>
      <c r="D105" s="303"/>
      <c r="E105" s="303"/>
      <c r="F105" s="303"/>
      <c r="G105" s="303"/>
      <c r="H105" s="303"/>
      <c r="I105" s="303"/>
      <c r="J105" s="303"/>
      <c r="K105" s="303"/>
      <c r="L105" s="303"/>
      <c r="M105" s="303"/>
      <c r="N105" s="303"/>
      <c r="O105" s="303"/>
      <c r="P105" s="303"/>
      <c r="Q105" s="304"/>
    </row>
    <row r="106" spans="2:17" x14ac:dyDescent="0.25">
      <c r="B106" s="310"/>
      <c r="C106" s="303"/>
      <c r="D106" s="303"/>
      <c r="E106" s="303"/>
      <c r="F106" s="303"/>
      <c r="G106" s="303"/>
      <c r="H106" s="303"/>
      <c r="I106" s="303"/>
      <c r="J106" s="303"/>
      <c r="K106" s="303"/>
      <c r="L106" s="303"/>
      <c r="M106" s="303"/>
      <c r="N106" s="303"/>
      <c r="O106" s="303"/>
      <c r="P106" s="303"/>
      <c r="Q106" s="304"/>
    </row>
    <row r="107" spans="2:17" x14ac:dyDescent="0.25">
      <c r="B107" s="310" t="s">
        <v>1718</v>
      </c>
      <c r="C107" s="327" t="s">
        <v>1671</v>
      </c>
      <c r="D107" s="303"/>
      <c r="E107" s="303"/>
      <c r="F107" s="303"/>
      <c r="G107" s="303"/>
      <c r="H107" s="303"/>
      <c r="I107" s="303"/>
      <c r="J107" s="303"/>
      <c r="K107" s="303"/>
      <c r="L107" s="303"/>
      <c r="M107" s="303"/>
      <c r="N107" s="303"/>
      <c r="O107" s="303"/>
      <c r="P107" s="303"/>
      <c r="Q107" s="304"/>
    </row>
    <row r="108" spans="2:17" x14ac:dyDescent="0.25">
      <c r="B108" s="463"/>
      <c r="C108" s="327"/>
      <c r="D108" s="303"/>
      <c r="E108" s="303"/>
      <c r="F108" s="303"/>
      <c r="G108" s="303"/>
      <c r="H108" s="303"/>
      <c r="I108" s="303"/>
      <c r="J108" s="303"/>
      <c r="K108" s="303"/>
      <c r="L108" s="303"/>
      <c r="M108" s="303"/>
      <c r="N108" s="303"/>
      <c r="O108" s="303"/>
      <c r="P108" s="303"/>
      <c r="Q108" s="304"/>
    </row>
    <row r="109" spans="2:17" x14ac:dyDescent="0.25">
      <c r="B109" s="310"/>
      <c r="C109" s="633" t="s">
        <v>1719</v>
      </c>
      <c r="D109" s="634"/>
      <c r="E109" s="465">
        <v>5054</v>
      </c>
      <c r="F109" s="303"/>
      <c r="G109" s="303"/>
      <c r="H109" s="303"/>
      <c r="I109" s="312"/>
      <c r="J109" s="303"/>
      <c r="K109" s="303"/>
      <c r="L109" s="303"/>
      <c r="M109" s="303"/>
      <c r="N109" s="303"/>
      <c r="O109" s="303"/>
      <c r="P109" s="303"/>
      <c r="Q109" s="304"/>
    </row>
    <row r="110" spans="2:17" x14ac:dyDescent="0.25">
      <c r="B110" s="405"/>
      <c r="C110" s="633" t="s">
        <v>1673</v>
      </c>
      <c r="D110" s="634"/>
      <c r="E110" s="466">
        <v>6390668</v>
      </c>
      <c r="F110" s="303"/>
      <c r="G110" s="303"/>
      <c r="H110" s="303"/>
      <c r="I110" s="303"/>
      <c r="J110" s="303"/>
      <c r="K110" s="303"/>
      <c r="L110" s="303"/>
      <c r="M110" s="303"/>
      <c r="N110" s="303"/>
      <c r="O110" s="303"/>
      <c r="P110" s="303"/>
      <c r="Q110" s="304"/>
    </row>
    <row r="111" spans="2:17" x14ac:dyDescent="0.25">
      <c r="B111" s="405"/>
      <c r="C111" s="325"/>
      <c r="D111" s="335"/>
      <c r="E111" s="335"/>
      <c r="F111" s="331"/>
      <c r="G111" s="303"/>
      <c r="H111" s="303"/>
      <c r="I111" s="303"/>
      <c r="J111" s="303"/>
      <c r="K111" s="303"/>
      <c r="L111" s="303"/>
      <c r="M111" s="303"/>
      <c r="N111" s="303"/>
      <c r="O111" s="303"/>
      <c r="P111" s="303"/>
      <c r="Q111" s="304"/>
    </row>
    <row r="112" spans="2:17" s="65" customFormat="1" ht="26.25" x14ac:dyDescent="0.25">
      <c r="B112" s="363"/>
      <c r="C112" s="325"/>
      <c r="D112" s="335"/>
      <c r="E112" s="370" t="s">
        <v>1674</v>
      </c>
      <c r="F112" s="331"/>
      <c r="G112" s="331"/>
      <c r="H112" s="331"/>
      <c r="I112" s="334"/>
      <c r="J112" s="334"/>
      <c r="K112" s="334"/>
      <c r="L112" s="334"/>
      <c r="M112" s="334"/>
      <c r="N112" s="334"/>
      <c r="O112" s="334"/>
      <c r="P112" s="334"/>
      <c r="Q112" s="366"/>
    </row>
    <row r="113" spans="2:17" x14ac:dyDescent="0.25">
      <c r="B113" s="405"/>
      <c r="C113" s="633" t="s">
        <v>1675</v>
      </c>
      <c r="D113" s="635"/>
      <c r="E113" s="333">
        <v>7.0000000000000007E-2</v>
      </c>
      <c r="F113" s="467"/>
      <c r="G113" s="303"/>
      <c r="H113" s="303"/>
      <c r="I113" s="303"/>
      <c r="J113" s="303"/>
      <c r="K113" s="303"/>
      <c r="L113" s="303"/>
      <c r="M113" s="303"/>
      <c r="N113" s="303"/>
      <c r="O113" s="303"/>
      <c r="P113" s="303"/>
      <c r="Q113" s="304"/>
    </row>
    <row r="114" spans="2:17" x14ac:dyDescent="0.25">
      <c r="B114" s="405"/>
      <c r="C114" s="633" t="s">
        <v>1676</v>
      </c>
      <c r="D114" s="635"/>
      <c r="E114" s="333">
        <v>9.1999999999999998E-2</v>
      </c>
      <c r="F114" s="467"/>
      <c r="G114" s="303"/>
      <c r="H114" s="303"/>
      <c r="I114" s="303"/>
      <c r="J114" s="303"/>
      <c r="K114" s="303"/>
      <c r="L114" s="303"/>
      <c r="M114" s="303"/>
      <c r="N114" s="303"/>
      <c r="O114" s="303"/>
      <c r="P114" s="303"/>
      <c r="Q114" s="304"/>
    </row>
    <row r="115" spans="2:17" x14ac:dyDescent="0.25">
      <c r="B115" s="405"/>
      <c r="C115" s="303"/>
      <c r="D115" s="303"/>
      <c r="E115" s="303"/>
      <c r="F115" s="303"/>
      <c r="G115" s="303"/>
      <c r="H115" s="303"/>
      <c r="I115" s="303"/>
      <c r="J115" s="303"/>
      <c r="K115" s="303"/>
      <c r="L115" s="303"/>
      <c r="M115" s="303"/>
      <c r="N115" s="303"/>
      <c r="O115" s="303"/>
      <c r="P115" s="303"/>
      <c r="Q115" s="304"/>
    </row>
    <row r="116" spans="2:17" x14ac:dyDescent="0.25">
      <c r="B116" s="405"/>
      <c r="C116" s="303"/>
      <c r="D116" s="303"/>
      <c r="E116" s="303"/>
      <c r="F116" s="303"/>
      <c r="G116" s="303"/>
      <c r="H116" s="303"/>
      <c r="I116" s="303"/>
      <c r="J116" s="303"/>
      <c r="K116" s="303"/>
      <c r="L116" s="303"/>
      <c r="M116" s="303"/>
      <c r="N116" s="303"/>
      <c r="O116" s="303"/>
      <c r="P116" s="303"/>
      <c r="Q116" s="304"/>
    </row>
    <row r="117" spans="2:17" ht="39" thickBot="1" x14ac:dyDescent="0.3">
      <c r="B117" s="405"/>
      <c r="C117" s="371" t="s">
        <v>1720</v>
      </c>
      <c r="D117" s="372" t="s">
        <v>1672</v>
      </c>
      <c r="E117" s="372" t="s">
        <v>1430</v>
      </c>
      <c r="F117" s="372" t="s">
        <v>1680</v>
      </c>
      <c r="G117" s="303"/>
      <c r="H117" s="303"/>
      <c r="I117" s="303"/>
      <c r="J117" s="303"/>
      <c r="K117" s="303"/>
      <c r="L117" s="303"/>
      <c r="M117" s="303"/>
      <c r="N117" s="303"/>
      <c r="O117" s="303"/>
      <c r="P117" s="303"/>
      <c r="Q117" s="304"/>
    </row>
    <row r="118" spans="2:17" x14ac:dyDescent="0.25">
      <c r="B118" s="405"/>
      <c r="C118" s="468" t="s">
        <v>1355</v>
      </c>
      <c r="D118" s="522">
        <v>5012</v>
      </c>
      <c r="E118" s="469">
        <v>905.98199999999997</v>
      </c>
      <c r="F118" s="317">
        <v>1.0699999999999999E-2</v>
      </c>
      <c r="G118" s="303"/>
      <c r="H118" s="303"/>
      <c r="I118" s="303"/>
      <c r="J118" s="303"/>
      <c r="K118" s="303"/>
      <c r="L118" s="303"/>
      <c r="M118" s="303"/>
      <c r="N118" s="303"/>
      <c r="O118" s="303"/>
      <c r="P118" s="303"/>
      <c r="Q118" s="304"/>
    </row>
    <row r="119" spans="2:17" x14ac:dyDescent="0.25">
      <c r="B119" s="405"/>
      <c r="C119" s="468" t="s">
        <v>1356</v>
      </c>
      <c r="D119" s="523">
        <v>2104</v>
      </c>
      <c r="E119" s="469">
        <v>1523.742</v>
      </c>
      <c r="F119" s="317">
        <v>1.8100000000000002E-2</v>
      </c>
      <c r="G119" s="303"/>
      <c r="H119" s="303"/>
      <c r="I119" s="303"/>
      <c r="J119" s="303"/>
      <c r="K119" s="303"/>
      <c r="L119" s="303"/>
      <c r="M119" s="303"/>
      <c r="N119" s="303"/>
      <c r="O119" s="303"/>
      <c r="P119" s="303"/>
      <c r="Q119" s="304"/>
    </row>
    <row r="120" spans="2:17" x14ac:dyDescent="0.25">
      <c r="B120" s="405"/>
      <c r="C120" s="468" t="s">
        <v>1357</v>
      </c>
      <c r="D120" s="523">
        <v>3377</v>
      </c>
      <c r="E120" s="469">
        <v>7693.3010000000004</v>
      </c>
      <c r="F120" s="317">
        <v>9.1200000000000003E-2</v>
      </c>
      <c r="G120" s="303"/>
      <c r="H120" s="303"/>
      <c r="I120" s="303"/>
      <c r="J120" s="303"/>
      <c r="K120" s="303"/>
      <c r="L120" s="303"/>
      <c r="M120" s="303"/>
      <c r="N120" s="303"/>
      <c r="O120" s="303"/>
      <c r="P120" s="303"/>
      <c r="Q120" s="304"/>
    </row>
    <row r="121" spans="2:17" x14ac:dyDescent="0.25">
      <c r="B121" s="405"/>
      <c r="C121" s="468" t="s">
        <v>1358</v>
      </c>
      <c r="D121" s="523">
        <v>502</v>
      </c>
      <c r="E121" s="469">
        <v>3508.777</v>
      </c>
      <c r="F121" s="317">
        <v>4.1599999999999998E-2</v>
      </c>
      <c r="G121" s="303"/>
      <c r="H121" s="303"/>
      <c r="I121" s="303"/>
      <c r="J121" s="303"/>
      <c r="K121" s="303"/>
      <c r="L121" s="303"/>
      <c r="M121" s="303"/>
      <c r="N121" s="303"/>
      <c r="O121" s="303"/>
      <c r="P121" s="303"/>
      <c r="Q121" s="304"/>
    </row>
    <row r="122" spans="2:17" x14ac:dyDescent="0.25">
      <c r="B122" s="405"/>
      <c r="C122" s="468" t="s">
        <v>1359</v>
      </c>
      <c r="D122" s="523">
        <v>331</v>
      </c>
      <c r="E122" s="469">
        <v>6617.2290000000003</v>
      </c>
      <c r="F122" s="317">
        <v>7.85E-2</v>
      </c>
      <c r="G122" s="303"/>
      <c r="H122" s="303"/>
      <c r="I122" s="303"/>
      <c r="J122" s="303"/>
      <c r="K122" s="303"/>
      <c r="L122" s="303"/>
      <c r="M122" s="303"/>
      <c r="N122" s="303"/>
      <c r="O122" s="303"/>
      <c r="P122" s="303"/>
      <c r="Q122" s="304"/>
    </row>
    <row r="123" spans="2:17" x14ac:dyDescent="0.25">
      <c r="B123" s="405"/>
      <c r="C123" s="468" t="s">
        <v>1360</v>
      </c>
      <c r="D123" s="523">
        <v>45</v>
      </c>
      <c r="E123" s="469">
        <v>3168.8429999999998</v>
      </c>
      <c r="F123" s="317">
        <v>3.7600000000000001E-2</v>
      </c>
      <c r="G123" s="303"/>
      <c r="H123" s="303"/>
      <c r="I123" s="303"/>
      <c r="J123" s="303"/>
      <c r="K123" s="303"/>
      <c r="L123" s="303"/>
      <c r="M123" s="303"/>
      <c r="N123" s="303"/>
      <c r="O123" s="303"/>
      <c r="P123" s="303"/>
      <c r="Q123" s="304"/>
    </row>
    <row r="124" spans="2:17" x14ac:dyDescent="0.25">
      <c r="B124" s="405"/>
      <c r="C124" s="468" t="s">
        <v>1361</v>
      </c>
      <c r="D124" s="524">
        <v>40</v>
      </c>
      <c r="E124" s="470">
        <v>8880.5619999999999</v>
      </c>
      <c r="F124" s="317">
        <v>0.1053</v>
      </c>
      <c r="G124" s="303"/>
      <c r="H124" s="303"/>
      <c r="I124" s="303"/>
      <c r="J124" s="303"/>
      <c r="K124" s="303"/>
      <c r="L124" s="303"/>
      <c r="M124" s="303"/>
      <c r="N124" s="303"/>
      <c r="O124" s="303"/>
      <c r="P124" s="303"/>
      <c r="Q124" s="304"/>
    </row>
    <row r="125" spans="2:17" x14ac:dyDescent="0.25">
      <c r="B125" s="405"/>
      <c r="C125" s="375" t="s">
        <v>1437</v>
      </c>
      <c r="D125" s="376">
        <f>SUM(D118:D124)</f>
        <v>11411</v>
      </c>
      <c r="E125" s="376">
        <f>SUM(E118:E124)</f>
        <v>32298.436000000002</v>
      </c>
      <c r="F125" s="377">
        <f>SUM(F118:F124)</f>
        <v>0.38300000000000001</v>
      </c>
      <c r="G125" s="303"/>
      <c r="H125" s="303"/>
      <c r="I125" s="303"/>
      <c r="J125" s="303"/>
      <c r="K125" s="303"/>
      <c r="L125" s="303"/>
      <c r="M125" s="303"/>
      <c r="N125" s="303"/>
      <c r="O125" s="303"/>
      <c r="P125" s="303"/>
      <c r="Q125" s="304"/>
    </row>
    <row r="126" spans="2:17" x14ac:dyDescent="0.25">
      <c r="B126" s="405"/>
      <c r="C126" s="303"/>
      <c r="D126" s="303"/>
      <c r="E126" s="303"/>
      <c r="F126" s="303"/>
      <c r="G126" s="303"/>
      <c r="H126" s="303"/>
      <c r="I126" s="303"/>
      <c r="J126" s="303"/>
      <c r="K126" s="303"/>
      <c r="L126" s="303"/>
      <c r="M126" s="303"/>
      <c r="N126" s="303"/>
      <c r="O126" s="303"/>
      <c r="P126" s="303"/>
      <c r="Q126" s="304"/>
    </row>
    <row r="127" spans="2:17" x14ac:dyDescent="0.25">
      <c r="B127" s="463"/>
      <c r="C127" s="303"/>
      <c r="D127" s="303"/>
      <c r="E127" s="303"/>
      <c r="F127" s="303"/>
      <c r="G127" s="303"/>
      <c r="H127" s="303"/>
      <c r="I127" s="303"/>
      <c r="J127" s="303"/>
      <c r="K127" s="303"/>
      <c r="L127" s="303"/>
      <c r="M127" s="303"/>
      <c r="N127" s="303"/>
      <c r="O127" s="303"/>
      <c r="P127" s="303"/>
      <c r="Q127" s="304"/>
    </row>
    <row r="128" spans="2:17" x14ac:dyDescent="0.25">
      <c r="B128" s="463" t="s">
        <v>1721</v>
      </c>
      <c r="C128" s="327" t="s">
        <v>1722</v>
      </c>
      <c r="D128" s="303"/>
      <c r="E128" s="303"/>
      <c r="F128" s="303"/>
      <c r="G128" s="303"/>
      <c r="H128" s="303"/>
      <c r="I128" s="303"/>
      <c r="J128" s="303"/>
      <c r="K128" s="303"/>
      <c r="L128" s="303"/>
      <c r="M128" s="303"/>
      <c r="N128" s="303"/>
      <c r="O128" s="303"/>
      <c r="P128" s="303"/>
      <c r="Q128" s="304"/>
    </row>
    <row r="129" spans="2:17" x14ac:dyDescent="0.25">
      <c r="B129" s="463"/>
      <c r="C129" s="303"/>
      <c r="D129" s="303"/>
      <c r="E129" s="303"/>
      <c r="F129" s="303"/>
      <c r="G129" s="303"/>
      <c r="H129" s="303"/>
      <c r="I129" s="303"/>
      <c r="J129" s="303"/>
      <c r="K129" s="303"/>
      <c r="L129" s="303"/>
      <c r="M129" s="303"/>
      <c r="N129" s="303"/>
      <c r="O129" s="303"/>
      <c r="P129" s="303"/>
      <c r="Q129" s="304"/>
    </row>
    <row r="130" spans="2:17" x14ac:dyDescent="0.25">
      <c r="B130" s="463"/>
      <c r="C130" s="303"/>
      <c r="D130" s="303"/>
      <c r="E130" s="303"/>
      <c r="F130" s="303"/>
      <c r="G130" s="303"/>
      <c r="H130" s="303"/>
      <c r="I130" s="303"/>
      <c r="J130" s="303"/>
      <c r="K130" s="303"/>
      <c r="L130" s="303"/>
      <c r="M130" s="303"/>
      <c r="N130" s="303"/>
      <c r="O130" s="303"/>
      <c r="P130" s="303"/>
      <c r="Q130" s="304"/>
    </row>
    <row r="131" spans="2:17" x14ac:dyDescent="0.25">
      <c r="B131" s="463"/>
      <c r="C131" s="303"/>
      <c r="D131" s="471" t="s">
        <v>1437</v>
      </c>
      <c r="E131" s="471" t="s">
        <v>1723</v>
      </c>
      <c r="F131" s="471" t="s">
        <v>1724</v>
      </c>
      <c r="G131" s="303"/>
      <c r="H131" s="303"/>
      <c r="I131" s="303"/>
      <c r="J131" s="303"/>
      <c r="K131" s="303"/>
      <c r="L131" s="303"/>
      <c r="M131" s="303"/>
      <c r="N131" s="303"/>
      <c r="O131" s="303"/>
      <c r="P131" s="303"/>
      <c r="Q131" s="304"/>
    </row>
    <row r="132" spans="2:17" x14ac:dyDescent="0.25">
      <c r="B132" s="463"/>
      <c r="C132" s="472" t="s">
        <v>1430</v>
      </c>
      <c r="D132" s="379">
        <f>E132+F132</f>
        <v>0</v>
      </c>
      <c r="E132" s="379">
        <v>0</v>
      </c>
      <c r="F132" s="380">
        <f>SUM(E138:E150)</f>
        <v>0</v>
      </c>
      <c r="G132" s="303"/>
      <c r="H132" s="303"/>
      <c r="I132" s="303"/>
      <c r="J132" s="303"/>
      <c r="K132" s="303"/>
      <c r="L132" s="303"/>
      <c r="M132" s="303"/>
      <c r="N132" s="303"/>
      <c r="O132" s="303"/>
      <c r="P132" s="303"/>
      <c r="Q132" s="304"/>
    </row>
    <row r="133" spans="2:17" x14ac:dyDescent="0.25">
      <c r="B133" s="463"/>
      <c r="C133" s="325"/>
      <c r="D133" s="334"/>
      <c r="E133" s="334"/>
      <c r="F133" s="311"/>
      <c r="G133" s="334"/>
      <c r="H133" s="303"/>
      <c r="I133" s="303"/>
      <c r="J133" s="303"/>
      <c r="K133" s="303"/>
      <c r="L133" s="303"/>
      <c r="M133" s="303"/>
      <c r="N133" s="303"/>
      <c r="O133" s="303"/>
      <c r="P133" s="303"/>
      <c r="Q133" s="304"/>
    </row>
    <row r="134" spans="2:17" x14ac:dyDescent="0.25">
      <c r="B134" s="310"/>
      <c r="C134" s="343"/>
      <c r="D134" s="303"/>
      <c r="E134" s="303"/>
      <c r="F134" s="303"/>
      <c r="G134" s="312"/>
      <c r="H134" s="303"/>
      <c r="I134" s="303"/>
      <c r="J134" s="303"/>
      <c r="K134" s="303"/>
      <c r="L134" s="303"/>
      <c r="M134" s="303"/>
      <c r="N134" s="303"/>
      <c r="O134" s="303"/>
      <c r="P134" s="303"/>
      <c r="Q134" s="304"/>
    </row>
    <row r="135" spans="2:17" s="334" customFormat="1" x14ac:dyDescent="0.25">
      <c r="B135" s="363"/>
      <c r="C135" s="602" t="s">
        <v>1725</v>
      </c>
      <c r="D135" s="603"/>
      <c r="E135" s="603"/>
      <c r="F135" s="603"/>
      <c r="G135" s="603"/>
      <c r="H135" s="603"/>
      <c r="I135" s="603"/>
      <c r="J135" s="603"/>
      <c r="K135" s="603"/>
      <c r="L135" s="603"/>
      <c r="M135" s="603"/>
      <c r="N135" s="604"/>
      <c r="Q135" s="366"/>
    </row>
    <row r="136" spans="2:17" ht="26.25" customHeight="1" x14ac:dyDescent="0.25">
      <c r="B136" s="310"/>
      <c r="C136" s="562" t="s">
        <v>1687</v>
      </c>
      <c r="D136" s="562" t="s">
        <v>1688</v>
      </c>
      <c r="E136" s="605" t="s">
        <v>1689</v>
      </c>
      <c r="F136" s="607" t="s">
        <v>1403</v>
      </c>
      <c r="G136" s="608"/>
      <c r="H136" s="609"/>
      <c r="I136" s="605" t="s">
        <v>1690</v>
      </c>
      <c r="J136" s="605" t="s">
        <v>1691</v>
      </c>
      <c r="K136" s="636" t="s">
        <v>1692</v>
      </c>
      <c r="L136" s="637"/>
      <c r="M136" s="637"/>
      <c r="N136" s="638"/>
      <c r="O136" s="303"/>
      <c r="P136" s="303"/>
      <c r="Q136" s="304"/>
    </row>
    <row r="137" spans="2:17" x14ac:dyDescent="0.25">
      <c r="B137" s="310"/>
      <c r="C137" s="563"/>
      <c r="D137" s="563"/>
      <c r="E137" s="606"/>
      <c r="F137" s="381" t="s">
        <v>1407</v>
      </c>
      <c r="G137" s="381" t="s">
        <v>1408</v>
      </c>
      <c r="H137" s="381" t="s">
        <v>1409</v>
      </c>
      <c r="I137" s="606"/>
      <c r="J137" s="606"/>
      <c r="K137" s="639"/>
      <c r="L137" s="640"/>
      <c r="M137" s="640"/>
      <c r="N137" s="641"/>
      <c r="O137" s="303"/>
      <c r="P137" s="303"/>
      <c r="Q137" s="304"/>
    </row>
    <row r="138" spans="2:17" x14ac:dyDescent="0.25">
      <c r="B138" s="310"/>
      <c r="C138" s="473"/>
      <c r="D138" s="474"/>
      <c r="E138" s="475"/>
      <c r="F138" s="475"/>
      <c r="G138" s="475"/>
      <c r="H138" s="475"/>
      <c r="I138" s="474"/>
      <c r="J138" s="476"/>
      <c r="K138" s="630"/>
      <c r="L138" s="631"/>
      <c r="M138" s="631"/>
      <c r="N138" s="631"/>
      <c r="O138" s="303"/>
      <c r="P138" s="303"/>
      <c r="Q138" s="304"/>
    </row>
    <row r="139" spans="2:17" x14ac:dyDescent="0.25">
      <c r="B139" s="310"/>
      <c r="C139" s="473"/>
      <c r="D139" s="477"/>
      <c r="E139" s="475"/>
      <c r="F139" s="475"/>
      <c r="G139" s="475"/>
      <c r="H139" s="475"/>
      <c r="I139" s="477"/>
      <c r="J139" s="478"/>
      <c r="K139" s="642"/>
      <c r="L139" s="631"/>
      <c r="M139" s="631"/>
      <c r="N139" s="631"/>
      <c r="O139" s="303"/>
      <c r="P139" s="303"/>
      <c r="Q139" s="304"/>
    </row>
    <row r="140" spans="2:17" x14ac:dyDescent="0.25">
      <c r="B140" s="310"/>
      <c r="C140" s="473"/>
      <c r="D140" s="474"/>
      <c r="E140" s="475"/>
      <c r="F140" s="475"/>
      <c r="G140" s="475"/>
      <c r="H140" s="475"/>
      <c r="I140" s="474"/>
      <c r="J140" s="476"/>
      <c r="K140" s="630"/>
      <c r="L140" s="631"/>
      <c r="M140" s="631"/>
      <c r="N140" s="631"/>
      <c r="O140" s="303"/>
      <c r="P140" s="303"/>
      <c r="Q140" s="304"/>
    </row>
    <row r="141" spans="2:17" x14ac:dyDescent="0.25">
      <c r="B141" s="310"/>
      <c r="C141" s="473"/>
      <c r="D141" s="474"/>
      <c r="E141" s="475"/>
      <c r="F141" s="475"/>
      <c r="G141" s="475"/>
      <c r="H141" s="475"/>
      <c r="I141" s="474"/>
      <c r="J141" s="476"/>
      <c r="K141" s="630"/>
      <c r="L141" s="631"/>
      <c r="M141" s="631"/>
      <c r="N141" s="631"/>
      <c r="O141" s="303"/>
      <c r="P141" s="303"/>
      <c r="Q141" s="304"/>
    </row>
    <row r="142" spans="2:17" x14ac:dyDescent="0.25">
      <c r="B142" s="310"/>
      <c r="C142" s="473"/>
      <c r="D142" s="474"/>
      <c r="E142" s="475"/>
      <c r="F142" s="475"/>
      <c r="G142" s="475"/>
      <c r="H142" s="475"/>
      <c r="I142" s="474"/>
      <c r="J142" s="476"/>
      <c r="K142" s="630"/>
      <c r="L142" s="631"/>
      <c r="M142" s="631"/>
      <c r="N142" s="631"/>
      <c r="O142" s="303"/>
      <c r="P142" s="303"/>
      <c r="Q142" s="304"/>
    </row>
    <row r="143" spans="2:17" x14ac:dyDescent="0.25">
      <c r="B143" s="310"/>
      <c r="C143" s="473"/>
      <c r="D143" s="474"/>
      <c r="E143" s="475"/>
      <c r="F143" s="475"/>
      <c r="G143" s="475"/>
      <c r="H143" s="475"/>
      <c r="I143" s="474"/>
      <c r="J143" s="476"/>
      <c r="K143" s="630"/>
      <c r="L143" s="631"/>
      <c r="M143" s="631"/>
      <c r="N143" s="631"/>
      <c r="O143" s="303"/>
      <c r="P143" s="303"/>
      <c r="Q143" s="304"/>
    </row>
    <row r="144" spans="2:17" x14ac:dyDescent="0.25">
      <c r="B144" s="310"/>
      <c r="C144" s="473"/>
      <c r="D144" s="474"/>
      <c r="E144" s="475"/>
      <c r="F144" s="475"/>
      <c r="G144" s="475"/>
      <c r="H144" s="475"/>
      <c r="I144" s="474"/>
      <c r="J144" s="476"/>
      <c r="K144" s="630"/>
      <c r="L144" s="631"/>
      <c r="M144" s="631"/>
      <c r="N144" s="631"/>
      <c r="O144" s="303"/>
      <c r="P144" s="303"/>
      <c r="Q144" s="304"/>
    </row>
    <row r="145" spans="2:17" x14ac:dyDescent="0.25">
      <c r="B145" s="310"/>
      <c r="C145" s="473"/>
      <c r="D145" s="474"/>
      <c r="E145" s="475"/>
      <c r="F145" s="475"/>
      <c r="G145" s="475"/>
      <c r="H145" s="475"/>
      <c r="I145" s="474"/>
      <c r="J145" s="476"/>
      <c r="K145" s="630"/>
      <c r="L145" s="631"/>
      <c r="M145" s="631"/>
      <c r="N145" s="631"/>
      <c r="O145" s="303"/>
      <c r="P145" s="303"/>
      <c r="Q145" s="304"/>
    </row>
    <row r="146" spans="2:17" x14ac:dyDescent="0.25">
      <c r="B146" s="310"/>
      <c r="C146" s="473"/>
      <c r="D146" s="474"/>
      <c r="E146" s="475"/>
      <c r="F146" s="475"/>
      <c r="G146" s="475"/>
      <c r="H146" s="475"/>
      <c r="I146" s="474"/>
      <c r="J146" s="476"/>
      <c r="K146" s="630"/>
      <c r="L146" s="631"/>
      <c r="M146" s="631"/>
      <c r="N146" s="631"/>
      <c r="O146" s="303"/>
      <c r="P146" s="303"/>
      <c r="Q146" s="304"/>
    </row>
    <row r="147" spans="2:17" x14ac:dyDescent="0.25">
      <c r="B147" s="310"/>
      <c r="C147" s="473"/>
      <c r="D147" s="474"/>
      <c r="E147" s="475"/>
      <c r="F147" s="475"/>
      <c r="G147" s="475"/>
      <c r="H147" s="475"/>
      <c r="I147" s="474"/>
      <c r="J147" s="476"/>
      <c r="K147" s="630"/>
      <c r="L147" s="631"/>
      <c r="M147" s="631"/>
      <c r="N147" s="631"/>
      <c r="O147" s="303"/>
      <c r="P147" s="303"/>
      <c r="Q147" s="304"/>
    </row>
    <row r="148" spans="2:17" x14ac:dyDescent="0.25">
      <c r="B148" s="310"/>
      <c r="C148" s="473"/>
      <c r="D148" s="474"/>
      <c r="E148" s="475"/>
      <c r="F148" s="475"/>
      <c r="G148" s="475"/>
      <c r="H148" s="475"/>
      <c r="I148" s="474"/>
      <c r="J148" s="476"/>
      <c r="K148" s="630"/>
      <c r="L148" s="631"/>
      <c r="M148" s="631"/>
      <c r="N148" s="631"/>
      <c r="O148" s="303"/>
      <c r="P148" s="303"/>
      <c r="Q148" s="304"/>
    </row>
    <row r="149" spans="2:17" x14ac:dyDescent="0.25">
      <c r="B149" s="310"/>
      <c r="C149" s="473"/>
      <c r="D149" s="474"/>
      <c r="E149" s="475"/>
      <c r="F149" s="475"/>
      <c r="G149" s="475"/>
      <c r="H149" s="475"/>
      <c r="I149" s="474"/>
      <c r="J149" s="476"/>
      <c r="K149" s="630"/>
      <c r="L149" s="631"/>
      <c r="M149" s="631"/>
      <c r="N149" s="631"/>
      <c r="O149" s="303"/>
      <c r="P149" s="303"/>
      <c r="Q149" s="304"/>
    </row>
    <row r="150" spans="2:17" x14ac:dyDescent="0.25">
      <c r="B150" s="310"/>
      <c r="C150" s="473"/>
      <c r="D150" s="474"/>
      <c r="E150" s="475"/>
      <c r="F150" s="475"/>
      <c r="G150" s="475"/>
      <c r="H150" s="475"/>
      <c r="I150" s="474"/>
      <c r="J150" s="476"/>
      <c r="K150" s="630"/>
      <c r="L150" s="631"/>
      <c r="M150" s="631"/>
      <c r="N150" s="631"/>
      <c r="O150" s="303"/>
      <c r="P150" s="303"/>
      <c r="Q150" s="304"/>
    </row>
    <row r="151" spans="2:17" x14ac:dyDescent="0.25">
      <c r="B151" s="310"/>
      <c r="C151" s="479"/>
      <c r="D151" s="479"/>
      <c r="E151" s="479"/>
      <c r="F151" s="479"/>
      <c r="G151" s="479"/>
      <c r="H151" s="479"/>
      <c r="I151" s="479"/>
      <c r="J151" s="479"/>
      <c r="K151" s="632"/>
      <c r="L151" s="631"/>
      <c r="M151" s="631"/>
      <c r="N151" s="631"/>
      <c r="O151" s="303"/>
      <c r="P151" s="303"/>
      <c r="Q151" s="304"/>
    </row>
    <row r="152" spans="2:17" ht="15.75" thickBot="1" x14ac:dyDescent="0.3">
      <c r="B152" s="390"/>
      <c r="C152" s="391"/>
      <c r="D152" s="391"/>
      <c r="E152" s="391"/>
      <c r="F152" s="391"/>
      <c r="G152" s="391"/>
      <c r="H152" s="391"/>
      <c r="I152" s="391"/>
      <c r="J152" s="391"/>
      <c r="K152" s="391"/>
      <c r="L152" s="391"/>
      <c r="M152" s="391"/>
      <c r="N152" s="391"/>
      <c r="O152" s="391"/>
      <c r="P152" s="391"/>
      <c r="Q152" s="392"/>
    </row>
  </sheetData>
  <sheetProtection password="CC13" sheet="1" objects="1" scenarios="1"/>
  <mergeCells count="49">
    <mergeCell ref="C62:D62"/>
    <mergeCell ref="D4:F4"/>
    <mergeCell ref="C28:C33"/>
    <mergeCell ref="C35:C36"/>
    <mergeCell ref="C37:D37"/>
    <mergeCell ref="C44:C49"/>
    <mergeCell ref="C51:C52"/>
    <mergeCell ref="C53:D53"/>
    <mergeCell ref="C58:D58"/>
    <mergeCell ref="C59:D59"/>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8"/>
  <sheetViews>
    <sheetView showGridLines="0" workbookViewId="0">
      <selection activeCell="E49" sqref="E49"/>
    </sheetView>
  </sheetViews>
  <sheetFormatPr baseColWidth="10" defaultColWidth="11.42578125" defaultRowHeight="15" x14ac:dyDescent="0.25"/>
  <cols>
    <col min="1" max="1" width="5.85546875" style="65" customWidth="1"/>
    <col min="2" max="2" width="5.5703125" customWidth="1"/>
    <col min="3" max="3" width="18.42578125" customWidth="1"/>
    <col min="4" max="4" width="16.42578125" customWidth="1"/>
    <col min="9" max="9" width="20.28515625" customWidth="1"/>
    <col min="10" max="115" width="11.42578125" style="65"/>
  </cols>
  <sheetData>
    <row r="1" spans="1:115" ht="15.75" thickBot="1" x14ac:dyDescent="0.3"/>
    <row r="2" spans="1:115" s="301" customFormat="1" x14ac:dyDescent="0.25">
      <c r="A2" s="65"/>
      <c r="B2" s="480"/>
      <c r="C2" s="298" t="s">
        <v>1529</v>
      </c>
      <c r="D2" s="299"/>
      <c r="E2" s="299"/>
      <c r="F2" s="299"/>
      <c r="G2" s="299"/>
      <c r="H2" s="299"/>
      <c r="I2" s="300"/>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row>
    <row r="3" spans="1:115" x14ac:dyDescent="0.25">
      <c r="B3" s="399"/>
      <c r="C3" s="303"/>
      <c r="D3" s="303"/>
      <c r="E3" s="303"/>
      <c r="F3" s="303"/>
      <c r="G3" s="303"/>
      <c r="H3" s="303"/>
      <c r="I3" s="304"/>
    </row>
    <row r="4" spans="1:115" x14ac:dyDescent="0.25">
      <c r="B4" s="399"/>
      <c r="C4" s="305" t="s">
        <v>1530</v>
      </c>
      <c r="D4" s="628" t="s">
        <v>1349</v>
      </c>
      <c r="E4" s="628"/>
      <c r="F4" s="628"/>
      <c r="G4" s="303"/>
      <c r="H4" s="303"/>
      <c r="I4" s="304"/>
    </row>
    <row r="5" spans="1:115" x14ac:dyDescent="0.25">
      <c r="B5" s="399"/>
      <c r="C5" s="305" t="s">
        <v>1397</v>
      </c>
      <c r="D5" s="155">
        <f>'D1. NTT Overview'!D5</f>
        <v>42735</v>
      </c>
      <c r="E5" s="303"/>
      <c r="F5" s="303"/>
      <c r="G5" s="303"/>
      <c r="H5" s="303"/>
      <c r="I5" s="304"/>
    </row>
    <row r="6" spans="1:115" x14ac:dyDescent="0.25">
      <c r="B6" s="399"/>
      <c r="C6" s="303"/>
      <c r="D6" s="303"/>
      <c r="E6" s="303"/>
      <c r="F6" s="303"/>
      <c r="G6" s="303"/>
      <c r="H6" s="303"/>
      <c r="I6" s="304"/>
    </row>
    <row r="7" spans="1:115" s="485" customFormat="1" ht="12.75" x14ac:dyDescent="0.2">
      <c r="A7" s="481"/>
      <c r="B7" s="482">
        <v>6</v>
      </c>
      <c r="C7" s="483" t="s">
        <v>1507</v>
      </c>
      <c r="D7" s="483"/>
      <c r="E7" s="483"/>
      <c r="F7" s="483"/>
      <c r="G7" s="483"/>
      <c r="H7" s="483"/>
      <c r="I7" s="484"/>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c r="BO7" s="481"/>
      <c r="BP7" s="481"/>
      <c r="BQ7" s="481"/>
      <c r="BR7" s="481"/>
      <c r="BS7" s="481"/>
      <c r="BT7" s="481"/>
      <c r="BU7" s="481"/>
      <c r="BV7" s="481"/>
      <c r="BW7" s="481"/>
      <c r="BX7" s="481"/>
      <c r="BY7" s="481"/>
      <c r="BZ7" s="481"/>
      <c r="CA7" s="481"/>
      <c r="CB7" s="481"/>
      <c r="CC7" s="481"/>
      <c r="CD7" s="481"/>
      <c r="CE7" s="481"/>
      <c r="CF7" s="481"/>
      <c r="CG7" s="481"/>
      <c r="CH7" s="481"/>
      <c r="CI7" s="481"/>
      <c r="CJ7" s="481"/>
      <c r="CK7" s="481"/>
      <c r="CL7" s="481"/>
      <c r="CM7" s="481"/>
      <c r="CN7" s="481"/>
      <c r="CO7" s="481"/>
      <c r="CP7" s="481"/>
      <c r="CQ7" s="481"/>
      <c r="CR7" s="481"/>
      <c r="CS7" s="481"/>
      <c r="CT7" s="481"/>
      <c r="CU7" s="481"/>
      <c r="CV7" s="481"/>
      <c r="CW7" s="481"/>
      <c r="CX7" s="481"/>
      <c r="CY7" s="481"/>
      <c r="CZ7" s="481"/>
      <c r="DA7" s="481"/>
      <c r="DB7" s="481"/>
      <c r="DC7" s="481"/>
      <c r="DD7" s="481"/>
      <c r="DE7" s="481"/>
      <c r="DF7" s="481"/>
      <c r="DG7" s="481"/>
      <c r="DH7" s="481"/>
      <c r="DI7" s="481"/>
      <c r="DJ7" s="481"/>
      <c r="DK7" s="481"/>
    </row>
    <row r="8" spans="1:115" x14ac:dyDescent="0.25">
      <c r="B8" s="302"/>
      <c r="C8" s="303"/>
      <c r="D8" s="303"/>
      <c r="E8" s="303"/>
      <c r="F8" s="303"/>
      <c r="G8" s="303"/>
      <c r="H8" s="303"/>
      <c r="I8" s="304"/>
    </row>
    <row r="9" spans="1:115" x14ac:dyDescent="0.25">
      <c r="B9" s="302"/>
      <c r="C9" s="303"/>
      <c r="D9" s="303"/>
      <c r="E9" s="303"/>
      <c r="F9" s="303"/>
      <c r="G9" s="303"/>
      <c r="H9" s="303"/>
      <c r="I9" s="304"/>
    </row>
    <row r="10" spans="1:115" x14ac:dyDescent="0.25">
      <c r="B10" s="302" t="s">
        <v>1508</v>
      </c>
      <c r="C10" s="343" t="s">
        <v>1509</v>
      </c>
      <c r="D10" s="303"/>
      <c r="E10" s="303"/>
      <c r="F10" s="303"/>
      <c r="G10" s="303"/>
      <c r="H10" s="303"/>
      <c r="I10" s="304"/>
    </row>
    <row r="11" spans="1:115" x14ac:dyDescent="0.25">
      <c r="B11" s="302"/>
      <c r="C11" s="303"/>
      <c r="D11" s="303"/>
      <c r="E11" s="303"/>
      <c r="F11" s="303"/>
      <c r="G11" s="303"/>
      <c r="H11" s="303"/>
      <c r="I11" s="304"/>
    </row>
    <row r="12" spans="1:115" x14ac:dyDescent="0.25">
      <c r="B12" s="302"/>
      <c r="C12" s="347" t="s">
        <v>1726</v>
      </c>
      <c r="D12" s="303"/>
      <c r="E12" s="303"/>
      <c r="F12" s="303"/>
      <c r="G12" s="303"/>
      <c r="H12" s="303"/>
      <c r="I12" s="304"/>
    </row>
    <row r="13" spans="1:115" x14ac:dyDescent="0.25">
      <c r="B13" s="302"/>
      <c r="C13" s="312"/>
      <c r="D13" s="303"/>
      <c r="E13" s="303"/>
      <c r="F13" s="303"/>
      <c r="G13" s="303"/>
      <c r="H13" s="303"/>
      <c r="I13" s="304"/>
    </row>
    <row r="14" spans="1:115" x14ac:dyDescent="0.25">
      <c r="B14" s="302"/>
      <c r="C14" s="312"/>
      <c r="D14" s="303"/>
      <c r="E14" s="179">
        <v>2016</v>
      </c>
      <c r="F14" s="179">
        <v>2015</v>
      </c>
      <c r="G14" s="179">
        <v>2014</v>
      </c>
      <c r="H14" s="179">
        <v>2013</v>
      </c>
      <c r="I14" s="304"/>
    </row>
    <row r="15" spans="1:115" x14ac:dyDescent="0.25">
      <c r="B15" s="302"/>
      <c r="C15" s="633" t="s">
        <v>1510</v>
      </c>
      <c r="D15" s="634"/>
      <c r="E15" s="378">
        <v>44415.701999999997</v>
      </c>
      <c r="F15" s="378">
        <v>45525.989000000001</v>
      </c>
      <c r="G15" s="378">
        <v>47374.906999999999</v>
      </c>
      <c r="H15" s="378">
        <v>49944.52</v>
      </c>
      <c r="I15" s="304"/>
    </row>
    <row r="16" spans="1:115" x14ac:dyDescent="0.25">
      <c r="B16" s="302"/>
      <c r="C16" s="633" t="s">
        <v>1511</v>
      </c>
      <c r="D16" s="634"/>
      <c r="E16" s="378">
        <v>22171.54</v>
      </c>
      <c r="F16" s="378">
        <v>22484.414000000001</v>
      </c>
      <c r="G16" s="378">
        <v>22210.219000000001</v>
      </c>
      <c r="H16" s="378">
        <v>23475.25</v>
      </c>
      <c r="I16" s="304"/>
    </row>
    <row r="17" spans="2:9" x14ac:dyDescent="0.25">
      <c r="B17" s="302"/>
      <c r="C17" s="585" t="s">
        <v>1512</v>
      </c>
      <c r="D17" s="587"/>
      <c r="E17" s="221">
        <f>E15+E16</f>
        <v>66587.241999999998</v>
      </c>
      <c r="F17" s="221">
        <v>68010.403000000006</v>
      </c>
      <c r="G17" s="221">
        <v>69585.126000000004</v>
      </c>
      <c r="H17" s="221">
        <v>73419.76999999999</v>
      </c>
      <c r="I17" s="304"/>
    </row>
    <row r="18" spans="2:9" x14ac:dyDescent="0.25">
      <c r="B18" s="302"/>
      <c r="C18" s="314"/>
      <c r="D18" s="314"/>
      <c r="E18" s="486"/>
      <c r="F18" s="486"/>
      <c r="G18" s="486"/>
      <c r="H18" s="486"/>
      <c r="I18" s="304"/>
    </row>
    <row r="19" spans="2:9" x14ac:dyDescent="0.25">
      <c r="B19" s="302"/>
      <c r="C19" s="633" t="s">
        <v>1513</v>
      </c>
      <c r="D19" s="634"/>
      <c r="E19" s="378">
        <v>61039.464999999997</v>
      </c>
      <c r="F19" s="378">
        <v>61189.54</v>
      </c>
      <c r="G19" s="487">
        <v>61517.864999999998</v>
      </c>
      <c r="H19" s="487">
        <v>62784.167000000001</v>
      </c>
      <c r="I19" s="304"/>
    </row>
    <row r="20" spans="2:9" x14ac:dyDescent="0.25">
      <c r="B20" s="302"/>
      <c r="C20" s="633" t="s">
        <v>1514</v>
      </c>
      <c r="D20" s="634"/>
      <c r="E20" s="378">
        <v>971.57600000000002</v>
      </c>
      <c r="F20" s="378">
        <v>1148.9670000000001</v>
      </c>
      <c r="G20" s="487">
        <v>1865.24</v>
      </c>
      <c r="H20" s="487">
        <v>3160.8209999999999</v>
      </c>
      <c r="I20" s="304"/>
    </row>
    <row r="21" spans="2:9" x14ac:dyDescent="0.25">
      <c r="B21" s="302"/>
      <c r="C21" s="633" t="s">
        <v>1515</v>
      </c>
      <c r="D21" s="634"/>
      <c r="E21" s="378">
        <v>2783.9749999999999</v>
      </c>
      <c r="F21" s="378">
        <v>3753.5740000000001</v>
      </c>
      <c r="G21" s="487">
        <v>3759.1480000000001</v>
      </c>
      <c r="H21" s="487">
        <v>4578.0379999999996</v>
      </c>
      <c r="I21" s="304"/>
    </row>
    <row r="22" spans="2:9" x14ac:dyDescent="0.25">
      <c r="B22" s="302"/>
      <c r="C22" s="633" t="s">
        <v>1516</v>
      </c>
      <c r="D22" s="634"/>
      <c r="E22" s="378">
        <v>169.84800000000001</v>
      </c>
      <c r="F22" s="378">
        <v>236.46100000000001</v>
      </c>
      <c r="G22" s="487">
        <v>247.88300000000001</v>
      </c>
      <c r="H22" s="487">
        <v>341.34899999999999</v>
      </c>
      <c r="I22" s="304"/>
    </row>
    <row r="23" spans="2:9" x14ac:dyDescent="0.25">
      <c r="B23" s="302"/>
      <c r="C23" s="633" t="s">
        <v>1517</v>
      </c>
      <c r="D23" s="634"/>
      <c r="E23" s="378">
        <v>642.22299999999996</v>
      </c>
      <c r="F23" s="378">
        <v>750.03399999999999</v>
      </c>
      <c r="G23" s="487">
        <v>706.12400000000002</v>
      </c>
      <c r="H23" s="487">
        <v>1049.538</v>
      </c>
      <c r="I23" s="304"/>
    </row>
    <row r="24" spans="2:9" x14ac:dyDescent="0.25">
      <c r="B24" s="302"/>
      <c r="C24" s="633" t="s">
        <v>1727</v>
      </c>
      <c r="D24" s="634"/>
      <c r="E24" s="378">
        <v>171.374</v>
      </c>
      <c r="F24" s="378">
        <v>167.87799999999999</v>
      </c>
      <c r="G24" s="487">
        <v>674.35400000000004</v>
      </c>
      <c r="H24" s="487">
        <v>648.38199999999995</v>
      </c>
      <c r="I24" s="304"/>
    </row>
    <row r="25" spans="2:9" x14ac:dyDescent="0.25">
      <c r="B25" s="302"/>
      <c r="C25" s="633" t="s">
        <v>1728</v>
      </c>
      <c r="D25" s="634"/>
      <c r="E25" s="378">
        <v>352.286</v>
      </c>
      <c r="F25" s="378">
        <v>331.60899999999998</v>
      </c>
      <c r="G25" s="487">
        <v>355.54300000000001</v>
      </c>
      <c r="H25" s="487">
        <v>361.25700000000001</v>
      </c>
      <c r="I25" s="304"/>
    </row>
    <row r="26" spans="2:9" x14ac:dyDescent="0.25">
      <c r="B26" s="302"/>
      <c r="C26" s="633" t="s">
        <v>1729</v>
      </c>
      <c r="D26" s="634"/>
      <c r="E26" s="378">
        <v>456.495</v>
      </c>
      <c r="F26" s="378">
        <v>432.34100000000001</v>
      </c>
      <c r="G26" s="487">
        <v>458.96899999999999</v>
      </c>
      <c r="H26" s="487">
        <v>496.233</v>
      </c>
      <c r="I26" s="304"/>
    </row>
    <row r="27" spans="2:9" x14ac:dyDescent="0.25">
      <c r="B27" s="302"/>
      <c r="C27" s="654" t="s">
        <v>97</v>
      </c>
      <c r="D27" s="655"/>
      <c r="E27" s="378"/>
      <c r="F27" s="378"/>
      <c r="G27" s="380"/>
      <c r="H27" s="380"/>
      <c r="I27" s="304"/>
    </row>
    <row r="28" spans="2:9" x14ac:dyDescent="0.25">
      <c r="B28" s="302"/>
      <c r="C28" s="585" t="s">
        <v>1512</v>
      </c>
      <c r="D28" s="587"/>
      <c r="E28" s="221">
        <f>SUM(E19:E27)</f>
        <v>66587.241999999984</v>
      </c>
      <c r="F28" s="221">
        <v>68010.403000000006</v>
      </c>
      <c r="G28" s="221">
        <v>69585.126000000004</v>
      </c>
      <c r="H28" s="221">
        <v>73419.76999999999</v>
      </c>
      <c r="I28" s="304"/>
    </row>
    <row r="29" spans="2:9" x14ac:dyDescent="0.25">
      <c r="B29" s="302"/>
      <c r="C29" s="314"/>
      <c r="D29" s="314"/>
      <c r="E29" s="486"/>
      <c r="F29" s="486"/>
      <c r="G29" s="486"/>
      <c r="H29" s="486"/>
      <c r="I29" s="304"/>
    </row>
    <row r="30" spans="2:9" x14ac:dyDescent="0.25">
      <c r="B30" s="302"/>
      <c r="C30" s="653" t="s">
        <v>239</v>
      </c>
      <c r="D30" s="653"/>
      <c r="E30" s="378">
        <v>59495.961000000003</v>
      </c>
      <c r="F30" s="378">
        <v>60251.606</v>
      </c>
      <c r="G30" s="378">
        <v>60377.36</v>
      </c>
      <c r="H30" s="378">
        <v>61161.762999999999</v>
      </c>
      <c r="I30" s="304"/>
    </row>
    <row r="31" spans="2:9" x14ac:dyDescent="0.25">
      <c r="B31" s="302"/>
      <c r="C31" s="653" t="s">
        <v>241</v>
      </c>
      <c r="D31" s="653"/>
      <c r="E31" s="378">
        <v>3636.31</v>
      </c>
      <c r="F31" s="378">
        <v>4003.0619999999999</v>
      </c>
      <c r="G31" s="378">
        <v>4942.95</v>
      </c>
      <c r="H31" s="378">
        <v>7459.9949999999999</v>
      </c>
      <c r="I31" s="304"/>
    </row>
    <row r="32" spans="2:9" x14ac:dyDescent="0.25">
      <c r="B32" s="302"/>
      <c r="C32" s="653" t="s">
        <v>97</v>
      </c>
      <c r="D32" s="653"/>
      <c r="E32" s="378">
        <v>3454.9720000000002</v>
      </c>
      <c r="F32" s="378">
        <v>3755.7359999999999</v>
      </c>
      <c r="G32" s="378">
        <v>4264.8159999999998</v>
      </c>
      <c r="H32" s="378">
        <v>4798.0280000000002</v>
      </c>
      <c r="I32" s="304"/>
    </row>
    <row r="33" spans="2:9" x14ac:dyDescent="0.25">
      <c r="B33" s="302"/>
      <c r="C33" s="650" t="s">
        <v>1512</v>
      </c>
      <c r="D33" s="650"/>
      <c r="E33" s="221">
        <f>SUM(E30:E32)</f>
        <v>66587.243000000002</v>
      </c>
      <c r="F33" s="221">
        <v>68010.403000000006</v>
      </c>
      <c r="G33" s="221">
        <v>69585.126000000004</v>
      </c>
      <c r="H33" s="221">
        <v>73419.76999999999</v>
      </c>
      <c r="I33" s="304"/>
    </row>
    <row r="34" spans="2:9" x14ac:dyDescent="0.25">
      <c r="B34" s="302"/>
      <c r="C34" s="303"/>
      <c r="D34" s="303"/>
      <c r="E34" s="488"/>
      <c r="F34" s="488"/>
      <c r="G34" s="488"/>
      <c r="H34" s="488"/>
      <c r="I34" s="304"/>
    </row>
    <row r="35" spans="2:9" x14ac:dyDescent="0.25">
      <c r="B35" s="302"/>
      <c r="C35" s="303"/>
      <c r="D35" s="303"/>
      <c r="E35" s="488"/>
      <c r="F35" s="488"/>
      <c r="G35" s="488"/>
      <c r="H35" s="488"/>
      <c r="I35" s="304"/>
    </row>
    <row r="36" spans="2:9" x14ac:dyDescent="0.25">
      <c r="B36" s="302" t="s">
        <v>1518</v>
      </c>
      <c r="C36" s="343" t="s">
        <v>1519</v>
      </c>
      <c r="D36" s="303"/>
      <c r="E36" s="488"/>
      <c r="F36" s="488"/>
      <c r="G36" s="488"/>
      <c r="H36" s="488"/>
      <c r="I36" s="304"/>
    </row>
    <row r="37" spans="2:9" x14ac:dyDescent="0.25">
      <c r="B37" s="463"/>
      <c r="C37" s="303"/>
      <c r="D37" s="303"/>
      <c r="E37" s="488"/>
      <c r="F37" s="488"/>
      <c r="G37" s="488"/>
      <c r="H37" s="488"/>
      <c r="I37" s="304"/>
    </row>
    <row r="38" spans="2:9" x14ac:dyDescent="0.25">
      <c r="B38" s="302"/>
      <c r="C38" s="347" t="s">
        <v>1730</v>
      </c>
      <c r="D38" s="303"/>
      <c r="E38" s="303"/>
      <c r="F38" s="303"/>
      <c r="G38" s="303"/>
      <c r="H38" s="303"/>
      <c r="I38" s="304"/>
    </row>
    <row r="39" spans="2:9" x14ac:dyDescent="0.25">
      <c r="B39" s="302"/>
      <c r="C39" s="312"/>
      <c r="D39" s="303"/>
      <c r="E39" s="303"/>
      <c r="F39" s="303"/>
      <c r="G39" s="303"/>
      <c r="H39" s="303"/>
      <c r="I39" s="304"/>
    </row>
    <row r="40" spans="2:9" x14ac:dyDescent="0.25">
      <c r="B40" s="302"/>
      <c r="C40" s="312"/>
      <c r="D40" s="303"/>
      <c r="E40" s="179">
        <v>2016</v>
      </c>
      <c r="F40" s="179">
        <v>2015</v>
      </c>
      <c r="G40" s="179">
        <v>2014</v>
      </c>
      <c r="H40" s="179">
        <v>2013</v>
      </c>
      <c r="I40" s="304"/>
    </row>
    <row r="41" spans="2:9" x14ac:dyDescent="0.25">
      <c r="B41" s="302"/>
      <c r="C41" s="653" t="s">
        <v>1510</v>
      </c>
      <c r="D41" s="653"/>
      <c r="E41" s="378">
        <v>4000</v>
      </c>
      <c r="F41" s="378">
        <v>6350</v>
      </c>
      <c r="G41" s="378">
        <v>4642.4110000000001</v>
      </c>
      <c r="H41" s="378">
        <v>1250</v>
      </c>
      <c r="I41" s="304"/>
    </row>
    <row r="42" spans="2:9" x14ac:dyDescent="0.25">
      <c r="B42" s="302"/>
      <c r="C42" s="653" t="s">
        <v>1511</v>
      </c>
      <c r="D42" s="653"/>
      <c r="E42" s="378">
        <v>1366</v>
      </c>
      <c r="F42" s="378">
        <v>2045</v>
      </c>
      <c r="G42" s="378">
        <v>1506.5</v>
      </c>
      <c r="H42" s="378">
        <v>2247.7579999999998</v>
      </c>
      <c r="I42" s="304"/>
    </row>
    <row r="43" spans="2:9" x14ac:dyDescent="0.25">
      <c r="B43" s="302"/>
      <c r="C43" s="602" t="s">
        <v>1512</v>
      </c>
      <c r="D43" s="604"/>
      <c r="E43" s="221">
        <f>E41+E42</f>
        <v>5366</v>
      </c>
      <c r="F43" s="221">
        <v>8395</v>
      </c>
      <c r="G43" s="221">
        <v>6148.9110000000001</v>
      </c>
      <c r="H43" s="221">
        <v>3497.7579999999998</v>
      </c>
      <c r="I43" s="304"/>
    </row>
    <row r="44" spans="2:9" x14ac:dyDescent="0.25">
      <c r="B44" s="302"/>
      <c r="C44" s="314"/>
      <c r="D44" s="314"/>
      <c r="E44" s="486"/>
      <c r="F44" s="486"/>
      <c r="G44" s="486"/>
      <c r="H44" s="486"/>
      <c r="I44" s="304"/>
    </row>
    <row r="45" spans="2:9" x14ac:dyDescent="0.25">
      <c r="B45" s="302"/>
      <c r="C45" s="653" t="s">
        <v>1513</v>
      </c>
      <c r="D45" s="653"/>
      <c r="E45" s="378">
        <v>5366</v>
      </c>
      <c r="F45" s="378">
        <v>8395</v>
      </c>
      <c r="G45" s="487">
        <v>6006.5</v>
      </c>
      <c r="H45" s="487">
        <v>3365</v>
      </c>
      <c r="I45" s="304"/>
    </row>
    <row r="46" spans="2:9" x14ac:dyDescent="0.25">
      <c r="B46" s="302"/>
      <c r="C46" s="653" t="s">
        <v>1514</v>
      </c>
      <c r="D46" s="653"/>
      <c r="E46" s="378"/>
      <c r="F46" s="378"/>
      <c r="G46" s="487"/>
      <c r="H46" s="487"/>
      <c r="I46" s="304"/>
    </row>
    <row r="47" spans="2:9" x14ac:dyDescent="0.25">
      <c r="B47" s="302"/>
      <c r="C47" s="653" t="s">
        <v>1515</v>
      </c>
      <c r="D47" s="653"/>
      <c r="E47" s="378"/>
      <c r="F47" s="378"/>
      <c r="G47" s="487">
        <v>142.411</v>
      </c>
      <c r="H47" s="487"/>
      <c r="I47" s="304"/>
    </row>
    <row r="48" spans="2:9" x14ac:dyDescent="0.25">
      <c r="B48" s="302"/>
      <c r="C48" s="653" t="s">
        <v>1516</v>
      </c>
      <c r="D48" s="653"/>
      <c r="E48" s="378"/>
      <c r="F48" s="378"/>
      <c r="G48" s="487"/>
      <c r="H48" s="487"/>
      <c r="I48" s="304"/>
    </row>
    <row r="49" spans="2:9" x14ac:dyDescent="0.25">
      <c r="B49" s="302"/>
      <c r="C49" s="653" t="s">
        <v>1517</v>
      </c>
      <c r="D49" s="653"/>
      <c r="E49" s="378"/>
      <c r="F49" s="378"/>
      <c r="G49" s="487"/>
      <c r="H49" s="487"/>
      <c r="I49" s="304"/>
    </row>
    <row r="50" spans="2:9" x14ac:dyDescent="0.25">
      <c r="B50" s="302"/>
      <c r="C50" s="653" t="s">
        <v>1729</v>
      </c>
      <c r="D50" s="653"/>
      <c r="E50" s="378"/>
      <c r="F50" s="378"/>
      <c r="G50" s="487"/>
      <c r="H50" s="487">
        <v>132.75800000000001</v>
      </c>
      <c r="I50" s="304"/>
    </row>
    <row r="51" spans="2:9" x14ac:dyDescent="0.25">
      <c r="B51" s="302"/>
      <c r="C51" s="653" t="s">
        <v>97</v>
      </c>
      <c r="D51" s="653"/>
      <c r="E51" s="378"/>
      <c r="F51" s="378"/>
      <c r="G51" s="487"/>
      <c r="H51" s="487"/>
      <c r="I51" s="304"/>
    </row>
    <row r="52" spans="2:9" x14ac:dyDescent="0.25">
      <c r="B52" s="302"/>
      <c r="C52" s="602" t="s">
        <v>1512</v>
      </c>
      <c r="D52" s="604"/>
      <c r="E52" s="221">
        <f>SUM(E45:E51)</f>
        <v>5366</v>
      </c>
      <c r="F52" s="221">
        <v>8395</v>
      </c>
      <c r="G52" s="221">
        <v>6148.9110000000001</v>
      </c>
      <c r="H52" s="221">
        <v>3497.7579999999998</v>
      </c>
      <c r="I52" s="304"/>
    </row>
    <row r="53" spans="2:9" x14ac:dyDescent="0.25">
      <c r="B53" s="302"/>
      <c r="C53" s="314"/>
      <c r="D53" s="314"/>
      <c r="E53" s="486"/>
      <c r="F53" s="486"/>
      <c r="G53" s="486"/>
      <c r="H53" s="486"/>
      <c r="I53" s="304"/>
    </row>
    <row r="54" spans="2:9" x14ac:dyDescent="0.25">
      <c r="B54" s="302"/>
      <c r="C54" s="653" t="s">
        <v>239</v>
      </c>
      <c r="D54" s="653"/>
      <c r="E54" s="378">
        <v>5366</v>
      </c>
      <c r="F54" s="378">
        <v>8395</v>
      </c>
      <c r="G54" s="378">
        <v>5968.9110000000001</v>
      </c>
      <c r="H54" s="378">
        <v>2670.7579999999998</v>
      </c>
      <c r="I54" s="304"/>
    </row>
    <row r="55" spans="2:9" x14ac:dyDescent="0.25">
      <c r="B55" s="302"/>
      <c r="C55" s="653" t="s">
        <v>241</v>
      </c>
      <c r="D55" s="653"/>
      <c r="E55" s="378"/>
      <c r="F55" s="378"/>
      <c r="G55" s="378">
        <v>10</v>
      </c>
      <c r="H55" s="378">
        <v>627</v>
      </c>
      <c r="I55" s="304"/>
    </row>
    <row r="56" spans="2:9" x14ac:dyDescent="0.25">
      <c r="B56" s="302"/>
      <c r="C56" s="653" t="s">
        <v>97</v>
      </c>
      <c r="D56" s="653"/>
      <c r="E56" s="378"/>
      <c r="F56" s="378"/>
      <c r="G56" s="378">
        <v>170</v>
      </c>
      <c r="H56" s="378">
        <v>200</v>
      </c>
      <c r="I56" s="304"/>
    </row>
    <row r="57" spans="2:9" x14ac:dyDescent="0.25">
      <c r="B57" s="302"/>
      <c r="C57" s="602" t="s">
        <v>1512</v>
      </c>
      <c r="D57" s="604"/>
      <c r="E57" s="221">
        <f>SUM(E54:E56)</f>
        <v>5366</v>
      </c>
      <c r="F57" s="221">
        <v>8395</v>
      </c>
      <c r="G57" s="221">
        <v>6148.9110000000001</v>
      </c>
      <c r="H57" s="221">
        <v>3497.7579999999998</v>
      </c>
      <c r="I57" s="304"/>
    </row>
    <row r="58" spans="2:9" ht="15.75" thickBot="1" x14ac:dyDescent="0.3">
      <c r="B58" s="489"/>
      <c r="C58" s="391"/>
      <c r="D58" s="391"/>
      <c r="E58" s="391"/>
      <c r="F58" s="391"/>
      <c r="G58" s="391"/>
      <c r="H58" s="391"/>
      <c r="I58" s="392"/>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row>
    <row r="67" spans="2:5" x14ac:dyDescent="0.25">
      <c r="B67" s="1"/>
      <c r="E67" s="490"/>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row r="78" spans="2:5" x14ac:dyDescent="0.25">
      <c r="B78" s="1"/>
    </row>
  </sheetData>
  <sheetProtection password="CC13"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workbookViewId="0">
      <selection activeCell="K24" sqref="K24"/>
    </sheetView>
  </sheetViews>
  <sheetFormatPr baseColWidth="10" defaultColWidth="11.42578125" defaultRowHeight="12.75" x14ac:dyDescent="0.2"/>
  <cols>
    <col min="1" max="1" width="5" style="394" customWidth="1"/>
    <col min="2" max="2" width="8.42578125" style="491" customWidth="1"/>
    <col min="3" max="11" width="11.42578125" style="492"/>
    <col min="12" max="12" width="3.7109375" style="492" customWidth="1"/>
    <col min="13" max="84" width="11.42578125" style="394"/>
    <col min="85" max="16384" width="11.42578125" style="492"/>
  </cols>
  <sheetData>
    <row r="1" spans="1:84" ht="13.5" thickBot="1" x14ac:dyDescent="0.25"/>
    <row r="2" spans="1:84" s="498" customFormat="1" ht="15" customHeight="1" x14ac:dyDescent="0.25">
      <c r="A2" s="493"/>
      <c r="B2" s="494"/>
      <c r="C2" s="495" t="s">
        <v>1529</v>
      </c>
      <c r="D2" s="496"/>
      <c r="E2" s="496"/>
      <c r="F2" s="496"/>
      <c r="G2" s="496"/>
      <c r="H2" s="496"/>
      <c r="I2" s="496"/>
      <c r="J2" s="496"/>
      <c r="K2" s="496"/>
      <c r="L2" s="497"/>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c r="BO2" s="493"/>
      <c r="BP2" s="493"/>
      <c r="BQ2" s="493"/>
      <c r="BR2" s="493"/>
      <c r="BS2" s="493"/>
      <c r="BT2" s="493"/>
      <c r="BU2" s="493"/>
      <c r="BV2" s="493"/>
      <c r="BW2" s="493"/>
      <c r="BX2" s="493"/>
      <c r="BY2" s="493"/>
      <c r="BZ2" s="493"/>
      <c r="CA2" s="493"/>
      <c r="CB2" s="493"/>
      <c r="CC2" s="493"/>
      <c r="CD2" s="493"/>
      <c r="CE2" s="493"/>
      <c r="CF2" s="493"/>
    </row>
    <row r="3" spans="1:84" x14ac:dyDescent="0.2">
      <c r="B3" s="499"/>
      <c r="C3" s="343" t="s">
        <v>1731</v>
      </c>
      <c r="D3" s="314"/>
      <c r="E3" s="314"/>
      <c r="F3" s="314"/>
      <c r="G3" s="314"/>
      <c r="H3" s="314"/>
      <c r="I3" s="314"/>
      <c r="J3" s="314"/>
      <c r="K3" s="314"/>
      <c r="L3" s="500"/>
    </row>
    <row r="4" spans="1:84" x14ac:dyDescent="0.2">
      <c r="B4" s="499"/>
      <c r="C4" s="312"/>
      <c r="D4" s="312" t="s">
        <v>1732</v>
      </c>
      <c r="E4" s="314"/>
      <c r="F4" s="314"/>
      <c r="G4" s="314"/>
      <c r="H4" s="314"/>
      <c r="I4" s="314"/>
      <c r="J4" s="314"/>
      <c r="K4" s="314"/>
      <c r="L4" s="500"/>
    </row>
    <row r="5" spans="1:84" x14ac:dyDescent="0.2">
      <c r="B5" s="499"/>
      <c r="C5" s="312"/>
      <c r="D5" s="312" t="s">
        <v>1733</v>
      </c>
      <c r="E5" s="314"/>
      <c r="F5" s="314"/>
      <c r="G5" s="314"/>
      <c r="H5" s="314"/>
      <c r="I5" s="314"/>
      <c r="J5" s="314"/>
      <c r="K5" s="314"/>
      <c r="L5" s="500"/>
    </row>
    <row r="6" spans="1:84" x14ac:dyDescent="0.2">
      <c r="B6" s="499"/>
      <c r="C6" s="312"/>
      <c r="D6" s="312" t="s">
        <v>1734</v>
      </c>
      <c r="E6" s="314"/>
      <c r="F6" s="314"/>
      <c r="G6" s="314"/>
      <c r="H6" s="314"/>
      <c r="I6" s="314"/>
      <c r="J6" s="314"/>
      <c r="K6" s="314"/>
      <c r="L6" s="500"/>
    </row>
    <row r="7" spans="1:84" ht="21.75" customHeight="1" x14ac:dyDescent="0.2">
      <c r="B7" s="499"/>
      <c r="C7" s="314"/>
      <c r="D7" s="314"/>
      <c r="E7" s="314"/>
      <c r="F7" s="314"/>
      <c r="G7" s="314"/>
      <c r="H7" s="314"/>
      <c r="I7" s="314"/>
      <c r="J7" s="314"/>
      <c r="K7" s="314"/>
      <c r="L7" s="500"/>
    </row>
    <row r="8" spans="1:84" s="503" customFormat="1" ht="15" customHeight="1" x14ac:dyDescent="0.25">
      <c r="A8" s="412"/>
      <c r="B8" s="401"/>
      <c r="C8" s="501" t="s">
        <v>1735</v>
      </c>
      <c r="D8" s="501"/>
      <c r="E8" s="501"/>
      <c r="F8" s="501"/>
      <c r="G8" s="501"/>
      <c r="H8" s="501"/>
      <c r="I8" s="501"/>
      <c r="J8" s="501"/>
      <c r="K8" s="501"/>
      <c r="L8" s="50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row>
    <row r="9" spans="1:84" x14ac:dyDescent="0.2">
      <c r="B9" s="499"/>
      <c r="C9" s="314"/>
      <c r="D9" s="314"/>
      <c r="E9" s="314"/>
      <c r="F9" s="314"/>
      <c r="G9" s="314"/>
      <c r="H9" s="314"/>
      <c r="I9" s="314"/>
      <c r="J9" s="314"/>
      <c r="K9" s="314"/>
      <c r="L9" s="500"/>
    </row>
    <row r="10" spans="1:84" x14ac:dyDescent="0.2">
      <c r="B10" s="499"/>
      <c r="C10" s="314"/>
      <c r="D10" s="314"/>
      <c r="E10" s="314"/>
      <c r="F10" s="314"/>
      <c r="G10" s="314"/>
      <c r="H10" s="314"/>
      <c r="I10" s="314"/>
      <c r="J10" s="314"/>
      <c r="K10" s="314"/>
      <c r="L10" s="500"/>
    </row>
    <row r="11" spans="1:84" x14ac:dyDescent="0.2">
      <c r="B11" s="504" t="s">
        <v>1402</v>
      </c>
      <c r="C11" s="314" t="s">
        <v>1736</v>
      </c>
      <c r="D11" s="314"/>
      <c r="E11" s="314"/>
      <c r="F11" s="314"/>
      <c r="G11" s="314"/>
      <c r="H11" s="314"/>
      <c r="I11" s="314"/>
      <c r="J11" s="314"/>
      <c r="K11" s="314"/>
      <c r="L11" s="500"/>
    </row>
    <row r="12" spans="1:84" x14ac:dyDescent="0.2">
      <c r="B12" s="499"/>
      <c r="C12" s="314"/>
      <c r="D12" s="314"/>
      <c r="E12" s="314"/>
      <c r="F12" s="314"/>
      <c r="G12" s="314"/>
      <c r="H12" s="314"/>
      <c r="I12" s="314"/>
      <c r="J12" s="314"/>
      <c r="K12" s="314"/>
      <c r="L12" s="500"/>
    </row>
    <row r="13" spans="1:84" x14ac:dyDescent="0.2">
      <c r="B13" s="504" t="s">
        <v>1410</v>
      </c>
      <c r="C13" s="326" t="s">
        <v>1737</v>
      </c>
      <c r="D13" s="314"/>
      <c r="E13" s="314"/>
      <c r="F13" s="314"/>
      <c r="G13" s="314"/>
      <c r="H13" s="314"/>
      <c r="I13" s="314"/>
      <c r="J13" s="314"/>
      <c r="K13" s="314"/>
      <c r="L13" s="500"/>
    </row>
    <row r="14" spans="1:84" x14ac:dyDescent="0.2">
      <c r="B14" s="499"/>
      <c r="C14" s="312" t="s">
        <v>1738</v>
      </c>
      <c r="D14" s="314"/>
      <c r="E14" s="314"/>
      <c r="F14" s="314"/>
      <c r="G14" s="314"/>
      <c r="H14" s="314"/>
      <c r="I14" s="314"/>
      <c r="J14" s="314"/>
      <c r="K14" s="314"/>
      <c r="L14" s="500"/>
    </row>
    <row r="15" spans="1:84" x14ac:dyDescent="0.2">
      <c r="B15" s="499"/>
      <c r="C15" s="314" t="s">
        <v>1739</v>
      </c>
      <c r="D15" s="314"/>
      <c r="E15" s="314"/>
      <c r="F15" s="314"/>
      <c r="G15" s="314"/>
      <c r="H15" s="314"/>
      <c r="I15" s="314"/>
      <c r="J15" s="314"/>
      <c r="K15" s="314"/>
      <c r="L15" s="500"/>
    </row>
    <row r="16" spans="1:84" x14ac:dyDescent="0.2">
      <c r="B16" s="499"/>
      <c r="C16" s="314" t="s">
        <v>1740</v>
      </c>
      <c r="D16" s="314"/>
      <c r="E16" s="314"/>
      <c r="F16" s="314"/>
      <c r="G16" s="314"/>
      <c r="H16" s="314"/>
      <c r="I16" s="314"/>
      <c r="J16" s="314"/>
      <c r="K16" s="314"/>
      <c r="L16" s="500"/>
    </row>
    <row r="17" spans="1:84" x14ac:dyDescent="0.2">
      <c r="B17" s="499"/>
      <c r="C17" s="314" t="s">
        <v>1741</v>
      </c>
      <c r="D17" s="314"/>
      <c r="E17" s="314"/>
      <c r="F17" s="314"/>
      <c r="G17" s="314"/>
      <c r="H17" s="314"/>
      <c r="I17" s="314"/>
      <c r="J17" s="314"/>
      <c r="K17" s="314"/>
      <c r="L17" s="500"/>
    </row>
    <row r="18" spans="1:84" x14ac:dyDescent="0.2">
      <c r="B18" s="499"/>
      <c r="C18" s="314" t="s">
        <v>1742</v>
      </c>
      <c r="D18" s="314"/>
      <c r="E18" s="314"/>
      <c r="F18" s="314"/>
      <c r="G18" s="314"/>
      <c r="H18" s="314"/>
      <c r="I18" s="314"/>
      <c r="J18" s="314"/>
      <c r="K18" s="314"/>
      <c r="L18" s="500"/>
    </row>
    <row r="19" spans="1:84" x14ac:dyDescent="0.2">
      <c r="B19" s="499"/>
      <c r="C19" s="314" t="s">
        <v>1743</v>
      </c>
      <c r="D19" s="314"/>
      <c r="E19" s="314"/>
      <c r="F19" s="314"/>
      <c r="G19" s="314"/>
      <c r="H19" s="314"/>
      <c r="I19" s="314"/>
      <c r="J19" s="314"/>
      <c r="K19" s="314"/>
      <c r="L19" s="500"/>
    </row>
    <row r="20" spans="1:84" x14ac:dyDescent="0.2">
      <c r="B20" s="499"/>
      <c r="C20" s="314" t="s">
        <v>1744</v>
      </c>
      <c r="D20" s="314"/>
      <c r="E20" s="314"/>
      <c r="F20" s="314"/>
      <c r="G20" s="314"/>
      <c r="H20" s="314"/>
      <c r="I20" s="314"/>
      <c r="J20" s="314"/>
      <c r="K20" s="314"/>
      <c r="L20" s="500"/>
    </row>
    <row r="21" spans="1:84" x14ac:dyDescent="0.2">
      <c r="B21" s="499"/>
      <c r="C21" s="505" t="s">
        <v>1745</v>
      </c>
      <c r="D21" s="314"/>
      <c r="E21" s="314"/>
      <c r="F21" s="314"/>
      <c r="G21" s="314"/>
      <c r="H21" s="314"/>
      <c r="I21" s="314"/>
      <c r="J21" s="314"/>
      <c r="K21" s="314"/>
      <c r="L21" s="500"/>
    </row>
    <row r="22" spans="1:84" x14ac:dyDescent="0.2">
      <c r="B22" s="504" t="s">
        <v>1424</v>
      </c>
      <c r="C22" s="326" t="s">
        <v>1417</v>
      </c>
      <c r="D22" s="314"/>
      <c r="E22" s="314"/>
      <c r="F22" s="314"/>
      <c r="G22" s="314"/>
      <c r="H22" s="314"/>
      <c r="I22" s="314"/>
      <c r="J22" s="314"/>
      <c r="K22" s="314"/>
      <c r="L22" s="500"/>
    </row>
    <row r="23" spans="1:84" x14ac:dyDescent="0.2">
      <c r="B23" s="499"/>
      <c r="C23" s="314"/>
      <c r="D23" s="314"/>
      <c r="E23" s="314"/>
      <c r="F23" s="314"/>
      <c r="G23" s="314"/>
      <c r="H23" s="314"/>
      <c r="I23" s="314"/>
      <c r="J23" s="314"/>
      <c r="K23" s="314"/>
      <c r="L23" s="500"/>
    </row>
    <row r="24" spans="1:84" x14ac:dyDescent="0.2">
      <c r="B24" s="499"/>
      <c r="C24" s="506" t="s">
        <v>1746</v>
      </c>
      <c r="D24" s="314"/>
      <c r="E24" s="314"/>
      <c r="F24" s="314"/>
      <c r="G24" s="314"/>
      <c r="H24" s="314"/>
      <c r="I24" s="314"/>
      <c r="J24" s="314"/>
      <c r="K24" s="314"/>
      <c r="L24" s="500"/>
    </row>
    <row r="25" spans="1:84" x14ac:dyDescent="0.2">
      <c r="B25" s="499"/>
      <c r="C25" s="312" t="s">
        <v>1747</v>
      </c>
      <c r="D25" s="314"/>
      <c r="E25" s="314"/>
      <c r="F25" s="314"/>
      <c r="G25" s="314"/>
      <c r="H25" s="314"/>
      <c r="I25" s="314"/>
      <c r="J25" s="314"/>
      <c r="K25" s="314"/>
      <c r="L25" s="500"/>
    </row>
    <row r="26" spans="1:84" s="309" customFormat="1" x14ac:dyDescent="0.2">
      <c r="A26" s="307"/>
      <c r="B26" s="310"/>
      <c r="C26" s="312" t="s">
        <v>1748</v>
      </c>
      <c r="D26" s="312"/>
      <c r="E26" s="312"/>
      <c r="F26" s="312"/>
      <c r="G26" s="312"/>
      <c r="H26" s="312"/>
      <c r="I26" s="312"/>
      <c r="J26" s="312"/>
      <c r="K26" s="312"/>
      <c r="L26" s="313"/>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row>
    <row r="27" spans="1:84" s="309" customFormat="1" x14ac:dyDescent="0.2">
      <c r="A27" s="307"/>
      <c r="B27" s="310"/>
      <c r="C27" s="314" t="s">
        <v>1749</v>
      </c>
      <c r="D27" s="312"/>
      <c r="E27" s="312"/>
      <c r="F27" s="312"/>
      <c r="G27" s="312"/>
      <c r="H27" s="312"/>
      <c r="I27" s="312"/>
      <c r="J27" s="312"/>
      <c r="K27" s="312"/>
      <c r="L27" s="313"/>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row>
    <row r="28" spans="1:84" s="309" customFormat="1" x14ac:dyDescent="0.2">
      <c r="A28" s="307"/>
      <c r="B28" s="310"/>
      <c r="C28" s="312"/>
      <c r="D28" s="312"/>
      <c r="E28" s="312"/>
      <c r="F28" s="312"/>
      <c r="G28" s="312"/>
      <c r="H28" s="312"/>
      <c r="I28" s="312"/>
      <c r="J28" s="312"/>
      <c r="K28" s="312"/>
      <c r="L28" s="313"/>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row>
    <row r="29" spans="1:84" x14ac:dyDescent="0.2">
      <c r="B29" s="499"/>
      <c r="C29" s="314"/>
      <c r="D29" s="314"/>
      <c r="E29" s="314"/>
      <c r="F29" s="314"/>
      <c r="G29" s="314"/>
      <c r="H29" s="314"/>
      <c r="I29" s="314"/>
      <c r="J29" s="314"/>
      <c r="K29" s="314"/>
      <c r="L29" s="500"/>
    </row>
    <row r="30" spans="1:84" x14ac:dyDescent="0.2">
      <c r="B30" s="499"/>
      <c r="C30" s="506" t="s">
        <v>1750</v>
      </c>
      <c r="D30" s="314"/>
      <c r="E30" s="314"/>
      <c r="F30" s="314"/>
      <c r="G30" s="314"/>
      <c r="H30" s="314"/>
      <c r="I30" s="314"/>
      <c r="J30" s="314"/>
      <c r="K30" s="314"/>
      <c r="L30" s="500"/>
    </row>
    <row r="31" spans="1:84" ht="119.25" customHeight="1" x14ac:dyDescent="0.2">
      <c r="B31" s="499"/>
      <c r="C31" s="656" t="s">
        <v>1751</v>
      </c>
      <c r="D31" s="657"/>
      <c r="E31" s="657"/>
      <c r="F31" s="657"/>
      <c r="G31" s="657"/>
      <c r="H31" s="657"/>
      <c r="I31" s="657"/>
      <c r="J31" s="657"/>
      <c r="K31" s="314"/>
      <c r="L31" s="500"/>
    </row>
    <row r="32" spans="1:84" x14ac:dyDescent="0.2">
      <c r="B32" s="499"/>
      <c r="C32" s="312"/>
      <c r="D32" s="314"/>
      <c r="E32" s="314"/>
      <c r="F32" s="314"/>
      <c r="G32" s="314"/>
      <c r="H32" s="314"/>
      <c r="I32" s="314"/>
      <c r="J32" s="314"/>
      <c r="K32" s="314"/>
      <c r="L32" s="500"/>
    </row>
    <row r="33" spans="1:84" x14ac:dyDescent="0.2">
      <c r="B33" s="504" t="s">
        <v>1752</v>
      </c>
      <c r="C33" s="326" t="s">
        <v>1753</v>
      </c>
      <c r="D33" s="314"/>
      <c r="E33" s="314"/>
      <c r="F33" s="314"/>
      <c r="G33" s="314"/>
      <c r="H33" s="314"/>
      <c r="I33" s="314"/>
      <c r="J33" s="314"/>
      <c r="K33" s="314"/>
      <c r="L33" s="500"/>
    </row>
    <row r="34" spans="1:84" x14ac:dyDescent="0.2">
      <c r="B34" s="499"/>
      <c r="C34" s="314"/>
      <c r="D34" s="314"/>
      <c r="E34" s="314"/>
      <c r="F34" s="314"/>
      <c r="G34" s="314"/>
      <c r="H34" s="314"/>
      <c r="I34" s="314"/>
      <c r="J34" s="314"/>
      <c r="K34" s="314"/>
      <c r="L34" s="500"/>
    </row>
    <row r="35" spans="1:84" x14ac:dyDescent="0.2">
      <c r="B35" s="499"/>
      <c r="C35" s="506" t="s">
        <v>1754</v>
      </c>
      <c r="D35" s="314"/>
      <c r="E35" s="314"/>
      <c r="F35" s="314"/>
      <c r="G35" s="314"/>
      <c r="H35" s="314"/>
      <c r="I35" s="314"/>
      <c r="J35" s="314"/>
      <c r="K35" s="314"/>
      <c r="L35" s="500"/>
    </row>
    <row r="36" spans="1:84" x14ac:dyDescent="0.2">
      <c r="B36" s="499"/>
      <c r="C36" s="312" t="s">
        <v>1391</v>
      </c>
      <c r="D36" s="314"/>
      <c r="E36" s="314"/>
      <c r="F36" s="314"/>
      <c r="G36" s="314"/>
      <c r="H36" s="314"/>
      <c r="I36" s="314"/>
      <c r="J36" s="314"/>
      <c r="K36" s="314"/>
      <c r="L36" s="500"/>
    </row>
    <row r="37" spans="1:84" x14ac:dyDescent="0.2">
      <c r="B37" s="499"/>
      <c r="C37" s="314"/>
      <c r="D37" s="314"/>
      <c r="E37" s="314"/>
      <c r="F37" s="314"/>
      <c r="G37" s="314"/>
      <c r="H37" s="314"/>
      <c r="I37" s="314"/>
      <c r="J37" s="314"/>
      <c r="K37" s="314"/>
      <c r="L37" s="500"/>
    </row>
    <row r="38" spans="1:84" x14ac:dyDescent="0.2">
      <c r="B38" s="499"/>
      <c r="C38" s="314"/>
      <c r="D38" s="314"/>
      <c r="E38" s="314"/>
      <c r="F38" s="314"/>
      <c r="G38" s="314"/>
      <c r="H38" s="314"/>
      <c r="I38" s="314"/>
      <c r="J38" s="314"/>
      <c r="K38" s="314"/>
      <c r="L38" s="500"/>
    </row>
    <row r="39" spans="1:84" x14ac:dyDescent="0.2">
      <c r="B39" s="499"/>
      <c r="C39" s="506" t="s">
        <v>1755</v>
      </c>
      <c r="D39" s="314"/>
      <c r="E39" s="314"/>
      <c r="F39" s="314"/>
      <c r="G39" s="314"/>
      <c r="H39" s="314"/>
      <c r="I39" s="314"/>
      <c r="J39" s="314"/>
      <c r="K39" s="314"/>
      <c r="L39" s="500"/>
    </row>
    <row r="40" spans="1:84" x14ac:dyDescent="0.2">
      <c r="B40" s="499"/>
      <c r="C40" s="314" t="s">
        <v>1756</v>
      </c>
      <c r="D40" s="314"/>
      <c r="E40" s="314"/>
      <c r="F40" s="314"/>
      <c r="G40" s="314"/>
      <c r="H40" s="314"/>
      <c r="I40" s="314"/>
      <c r="J40" s="314"/>
      <c r="K40" s="314"/>
      <c r="L40" s="500"/>
    </row>
    <row r="41" spans="1:84" x14ac:dyDescent="0.2">
      <c r="B41" s="499"/>
      <c r="C41" s="314" t="s">
        <v>1757</v>
      </c>
      <c r="D41" s="314"/>
      <c r="E41" s="314"/>
      <c r="F41" s="314"/>
      <c r="G41" s="314"/>
      <c r="H41" s="314"/>
      <c r="I41" s="314"/>
      <c r="J41" s="314"/>
      <c r="K41" s="314"/>
      <c r="L41" s="500"/>
    </row>
    <row r="42" spans="1:84" x14ac:dyDescent="0.2">
      <c r="B42" s="499"/>
      <c r="C42" s="314"/>
      <c r="D42" s="314"/>
      <c r="E42" s="314"/>
      <c r="F42" s="314"/>
      <c r="G42" s="314"/>
      <c r="H42" s="314"/>
      <c r="I42" s="314"/>
      <c r="J42" s="314"/>
      <c r="K42" s="314"/>
      <c r="L42" s="500"/>
    </row>
    <row r="43" spans="1:84" x14ac:dyDescent="0.2">
      <c r="B43" s="504">
        <v>3.4</v>
      </c>
      <c r="C43" s="204" t="s">
        <v>1458</v>
      </c>
      <c r="D43" s="314"/>
      <c r="E43" s="314"/>
      <c r="F43" s="314"/>
      <c r="G43" s="314"/>
      <c r="H43" s="314"/>
      <c r="I43" s="314"/>
      <c r="J43" s="314"/>
      <c r="K43" s="314"/>
      <c r="L43" s="500"/>
    </row>
    <row r="44" spans="1:84" x14ac:dyDescent="0.2">
      <c r="B44" s="504"/>
      <c r="C44" s="204"/>
      <c r="D44" s="314"/>
      <c r="E44" s="314"/>
      <c r="F44" s="314"/>
      <c r="G44" s="314"/>
      <c r="H44" s="314"/>
      <c r="I44" s="314"/>
      <c r="J44" s="314"/>
      <c r="K44" s="314"/>
      <c r="L44" s="500"/>
    </row>
    <row r="45" spans="1:84" x14ac:dyDescent="0.2">
      <c r="B45" s="499"/>
      <c r="C45" s="314" t="s">
        <v>1758</v>
      </c>
      <c r="D45" s="314"/>
      <c r="E45" s="314"/>
      <c r="F45" s="314"/>
      <c r="G45" s="314"/>
      <c r="H45" s="314"/>
      <c r="I45" s="314"/>
      <c r="J45" s="314"/>
      <c r="K45" s="314"/>
      <c r="L45" s="500"/>
    </row>
    <row r="46" spans="1:84" x14ac:dyDescent="0.2">
      <c r="B46" s="499"/>
      <c r="C46" s="314" t="s">
        <v>1759</v>
      </c>
      <c r="D46" s="314"/>
      <c r="E46" s="314"/>
      <c r="F46" s="314"/>
      <c r="G46" s="314"/>
      <c r="H46" s="314"/>
      <c r="I46" s="314"/>
      <c r="J46" s="314"/>
      <c r="K46" s="314"/>
      <c r="L46" s="500"/>
    </row>
    <row r="47" spans="1:84" x14ac:dyDescent="0.2">
      <c r="B47" s="499"/>
      <c r="C47" s="314"/>
      <c r="D47" s="314"/>
      <c r="E47" s="314"/>
      <c r="F47" s="314"/>
      <c r="G47" s="314"/>
      <c r="H47" s="314"/>
      <c r="I47" s="314"/>
      <c r="J47" s="314"/>
      <c r="K47" s="314"/>
      <c r="L47" s="500"/>
    </row>
    <row r="48" spans="1:84" s="510" customFormat="1" ht="15" customHeight="1" x14ac:dyDescent="0.25">
      <c r="A48" s="493"/>
      <c r="B48" s="507"/>
      <c r="C48" s="501" t="s">
        <v>1760</v>
      </c>
      <c r="D48" s="508"/>
      <c r="E48" s="508"/>
      <c r="F48" s="508"/>
      <c r="G48" s="508"/>
      <c r="H48" s="508"/>
      <c r="I48" s="508"/>
      <c r="J48" s="508"/>
      <c r="K48" s="508"/>
      <c r="L48" s="509"/>
      <c r="M48" s="493"/>
      <c r="N48" s="493"/>
      <c r="O48" s="493"/>
      <c r="P48" s="493"/>
      <c r="Q48" s="493"/>
      <c r="R48" s="493"/>
      <c r="S48" s="493"/>
      <c r="T48" s="493"/>
      <c r="U48" s="493"/>
      <c r="V48" s="493"/>
      <c r="W48" s="493"/>
      <c r="X48" s="493"/>
      <c r="Y48" s="493"/>
      <c r="Z48" s="493"/>
      <c r="AA48" s="493"/>
      <c r="AB48" s="493"/>
      <c r="AC48" s="493"/>
      <c r="AD48" s="49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c r="BB48" s="493"/>
      <c r="BC48" s="493"/>
      <c r="BD48" s="493"/>
      <c r="BE48" s="493"/>
      <c r="BF48" s="493"/>
      <c r="BG48" s="493"/>
      <c r="BH48" s="493"/>
      <c r="BI48" s="493"/>
      <c r="BJ48" s="493"/>
      <c r="BK48" s="493"/>
      <c r="BL48" s="493"/>
      <c r="BM48" s="493"/>
      <c r="BN48" s="493"/>
      <c r="BO48" s="493"/>
      <c r="BP48" s="493"/>
      <c r="BQ48" s="493"/>
      <c r="BR48" s="493"/>
      <c r="BS48" s="493"/>
      <c r="BT48" s="493"/>
      <c r="BU48" s="493"/>
      <c r="BV48" s="493"/>
      <c r="BW48" s="493"/>
      <c r="BX48" s="493"/>
      <c r="BY48" s="493"/>
      <c r="BZ48" s="493"/>
      <c r="CA48" s="493"/>
      <c r="CB48" s="493"/>
      <c r="CC48" s="493"/>
      <c r="CD48" s="493"/>
      <c r="CE48" s="493"/>
      <c r="CF48" s="493"/>
    </row>
    <row r="49" spans="2:12" x14ac:dyDescent="0.2">
      <c r="B49" s="499"/>
      <c r="C49" s="314"/>
      <c r="D49" s="314"/>
      <c r="E49" s="314"/>
      <c r="F49" s="314"/>
      <c r="G49" s="314"/>
      <c r="H49" s="314"/>
      <c r="I49" s="314"/>
      <c r="J49" s="314"/>
      <c r="K49" s="314"/>
      <c r="L49" s="500"/>
    </row>
    <row r="50" spans="2:12" x14ac:dyDescent="0.2">
      <c r="B50" s="499"/>
      <c r="C50" s="314" t="s">
        <v>1605</v>
      </c>
      <c r="D50" s="314"/>
      <c r="E50" s="314"/>
      <c r="F50" s="314"/>
      <c r="G50" s="314"/>
      <c r="H50" s="314"/>
      <c r="I50" s="314"/>
      <c r="J50" s="314"/>
      <c r="K50" s="314"/>
      <c r="L50" s="500"/>
    </row>
    <row r="51" spans="2:12" x14ac:dyDescent="0.2">
      <c r="B51" s="499"/>
      <c r="C51" s="314"/>
      <c r="D51" s="314"/>
      <c r="E51" s="314"/>
      <c r="F51" s="314"/>
      <c r="G51" s="314"/>
      <c r="H51" s="314"/>
      <c r="I51" s="314"/>
      <c r="J51" s="314"/>
      <c r="K51" s="314"/>
      <c r="L51" s="500"/>
    </row>
    <row r="52" spans="2:12" x14ac:dyDescent="0.2">
      <c r="B52" s="504" t="s">
        <v>1761</v>
      </c>
      <c r="C52" s="326" t="s">
        <v>1762</v>
      </c>
      <c r="D52" s="314"/>
      <c r="E52" s="314"/>
      <c r="F52" s="314"/>
      <c r="G52" s="314"/>
      <c r="H52" s="314"/>
      <c r="I52" s="314"/>
      <c r="J52" s="314"/>
      <c r="K52" s="314"/>
      <c r="L52" s="500"/>
    </row>
    <row r="53" spans="2:12" x14ac:dyDescent="0.2">
      <c r="B53" s="499"/>
      <c r="C53" s="314" t="s">
        <v>1763</v>
      </c>
      <c r="D53" s="314"/>
      <c r="E53" s="314"/>
      <c r="F53" s="314"/>
      <c r="G53" s="314"/>
      <c r="H53" s="314"/>
      <c r="I53" s="314"/>
      <c r="J53" s="314"/>
      <c r="K53" s="314"/>
      <c r="L53" s="500"/>
    </row>
    <row r="54" spans="2:12" x14ac:dyDescent="0.2">
      <c r="B54" s="499"/>
      <c r="C54" s="314" t="s">
        <v>1764</v>
      </c>
      <c r="D54" s="314"/>
      <c r="E54" s="314"/>
      <c r="F54" s="314"/>
      <c r="G54" s="314"/>
      <c r="H54" s="314"/>
      <c r="I54" s="314"/>
      <c r="J54" s="314"/>
      <c r="K54" s="314"/>
      <c r="L54" s="500"/>
    </row>
    <row r="55" spans="2:12" x14ac:dyDescent="0.2">
      <c r="B55" s="499"/>
      <c r="C55" s="312" t="s">
        <v>1765</v>
      </c>
      <c r="D55" s="314"/>
      <c r="E55" s="314"/>
      <c r="F55" s="314"/>
      <c r="G55" s="314"/>
      <c r="H55" s="314"/>
      <c r="I55" s="314"/>
      <c r="J55" s="314"/>
      <c r="K55" s="314"/>
      <c r="L55" s="500"/>
    </row>
    <row r="56" spans="2:12" x14ac:dyDescent="0.2">
      <c r="B56" s="499"/>
      <c r="C56" s="314"/>
      <c r="D56" s="314"/>
      <c r="E56" s="314"/>
      <c r="F56" s="314"/>
      <c r="G56" s="314"/>
      <c r="H56" s="314"/>
      <c r="I56" s="314"/>
      <c r="J56" s="314"/>
      <c r="K56" s="314"/>
      <c r="L56" s="500"/>
    </row>
    <row r="57" spans="2:12" x14ac:dyDescent="0.2">
      <c r="B57" s="504" t="s">
        <v>1482</v>
      </c>
      <c r="C57" s="326" t="s">
        <v>1766</v>
      </c>
      <c r="D57" s="314"/>
      <c r="E57" s="314"/>
      <c r="F57" s="314"/>
      <c r="G57" s="314"/>
      <c r="H57" s="314"/>
      <c r="I57" s="314"/>
      <c r="J57" s="314"/>
      <c r="K57" s="314"/>
      <c r="L57" s="500"/>
    </row>
    <row r="58" spans="2:12" x14ac:dyDescent="0.2">
      <c r="B58" s="499"/>
      <c r="C58" s="312" t="s">
        <v>1767</v>
      </c>
      <c r="D58" s="314"/>
      <c r="E58" s="314"/>
      <c r="F58" s="314"/>
      <c r="G58" s="314"/>
      <c r="H58" s="314"/>
      <c r="I58" s="314"/>
      <c r="J58" s="314"/>
      <c r="K58" s="314"/>
      <c r="L58" s="500"/>
    </row>
    <row r="59" spans="2:12" x14ac:dyDescent="0.2">
      <c r="B59" s="499"/>
      <c r="C59" s="312" t="s">
        <v>1768</v>
      </c>
      <c r="D59" s="314"/>
      <c r="E59" s="314"/>
      <c r="F59" s="314"/>
      <c r="G59" s="314"/>
      <c r="H59" s="314"/>
      <c r="I59" s="314"/>
      <c r="J59" s="314"/>
      <c r="K59" s="314"/>
      <c r="L59" s="500"/>
    </row>
    <row r="60" spans="2:12" x14ac:dyDescent="0.2">
      <c r="B60" s="499"/>
      <c r="C60" s="314"/>
      <c r="D60" s="314"/>
      <c r="E60" s="314"/>
      <c r="F60" s="314"/>
      <c r="G60" s="314"/>
      <c r="H60" s="314"/>
      <c r="I60" s="314"/>
      <c r="J60" s="314"/>
      <c r="K60" s="314"/>
      <c r="L60" s="500"/>
    </row>
    <row r="61" spans="2:12" x14ac:dyDescent="0.2">
      <c r="B61" s="504" t="s">
        <v>1633</v>
      </c>
      <c r="C61" s="326" t="s">
        <v>1769</v>
      </c>
      <c r="D61" s="314"/>
      <c r="E61" s="314"/>
      <c r="F61" s="314"/>
      <c r="G61" s="314"/>
      <c r="H61" s="314"/>
      <c r="I61" s="314"/>
      <c r="J61" s="314"/>
      <c r="K61" s="314"/>
      <c r="L61" s="500"/>
    </row>
    <row r="62" spans="2:12" x14ac:dyDescent="0.2">
      <c r="B62" s="499"/>
      <c r="C62" s="314" t="s">
        <v>1770</v>
      </c>
      <c r="D62" s="314"/>
      <c r="E62" s="314"/>
      <c r="F62" s="314"/>
      <c r="G62" s="314"/>
      <c r="H62" s="314"/>
      <c r="I62" s="314"/>
      <c r="J62" s="314"/>
      <c r="K62" s="314"/>
      <c r="L62" s="500"/>
    </row>
    <row r="63" spans="2:12" x14ac:dyDescent="0.2">
      <c r="B63" s="499"/>
      <c r="C63" s="312" t="s">
        <v>1771</v>
      </c>
      <c r="D63" s="314"/>
      <c r="E63" s="314"/>
      <c r="F63" s="314"/>
      <c r="G63" s="314"/>
      <c r="H63" s="314"/>
      <c r="I63" s="314"/>
      <c r="J63" s="314"/>
      <c r="K63" s="314"/>
      <c r="L63" s="500"/>
    </row>
    <row r="64" spans="2:12" ht="109.5" customHeight="1" x14ac:dyDescent="0.2">
      <c r="B64" s="499"/>
      <c r="C64" s="658" t="s">
        <v>1772</v>
      </c>
      <c r="D64" s="658"/>
      <c r="E64" s="658"/>
      <c r="F64" s="658"/>
      <c r="G64" s="658"/>
      <c r="H64" s="658"/>
      <c r="I64" s="658"/>
      <c r="J64" s="658"/>
      <c r="K64" s="314"/>
      <c r="L64" s="500"/>
    </row>
    <row r="65" spans="1:84" x14ac:dyDescent="0.2">
      <c r="B65" s="499"/>
      <c r="C65" s="314"/>
      <c r="D65" s="314"/>
      <c r="E65" s="314"/>
      <c r="F65" s="314"/>
      <c r="G65" s="314"/>
      <c r="H65" s="314"/>
      <c r="I65" s="314"/>
      <c r="J65" s="314"/>
      <c r="K65" s="314"/>
      <c r="L65" s="500"/>
    </row>
    <row r="66" spans="1:84" x14ac:dyDescent="0.2">
      <c r="B66" s="504" t="s">
        <v>1662</v>
      </c>
      <c r="C66" s="511" t="s">
        <v>1773</v>
      </c>
      <c r="D66" s="314"/>
      <c r="E66" s="314"/>
      <c r="F66" s="314"/>
      <c r="G66" s="314"/>
      <c r="H66" s="314"/>
      <c r="I66" s="314"/>
      <c r="J66" s="314"/>
      <c r="K66" s="314"/>
      <c r="L66" s="500"/>
    </row>
    <row r="67" spans="1:84" x14ac:dyDescent="0.2">
      <c r="B67" s="499"/>
      <c r="C67" s="511"/>
      <c r="D67" s="314"/>
      <c r="E67" s="314"/>
      <c r="F67" s="314"/>
      <c r="G67" s="314"/>
      <c r="H67" s="314"/>
      <c r="I67" s="314"/>
      <c r="J67" s="314"/>
      <c r="K67" s="314"/>
      <c r="L67" s="500"/>
    </row>
    <row r="68" spans="1:84" x14ac:dyDescent="0.2">
      <c r="B68" s="499"/>
      <c r="C68" s="506" t="s">
        <v>1774</v>
      </c>
      <c r="D68" s="314"/>
      <c r="E68" s="314"/>
      <c r="F68" s="314"/>
      <c r="G68" s="314"/>
      <c r="H68" s="314"/>
      <c r="I68" s="314"/>
      <c r="J68" s="314"/>
      <c r="K68" s="314"/>
      <c r="L68" s="500"/>
    </row>
    <row r="69" spans="1:84" x14ac:dyDescent="0.2">
      <c r="B69" s="499"/>
      <c r="C69" s="314"/>
      <c r="D69" s="314"/>
      <c r="E69" s="314"/>
      <c r="F69" s="314"/>
      <c r="G69" s="314"/>
      <c r="H69" s="314"/>
      <c r="I69" s="314"/>
      <c r="J69" s="314"/>
      <c r="K69" s="314"/>
      <c r="L69" s="500"/>
    </row>
    <row r="70" spans="1:84" x14ac:dyDescent="0.2">
      <c r="B70" s="499"/>
      <c r="C70" s="512" t="s">
        <v>1775</v>
      </c>
      <c r="D70" s="314"/>
      <c r="E70" s="314"/>
      <c r="F70" s="314"/>
      <c r="G70" s="314"/>
      <c r="H70" s="314"/>
      <c r="I70" s="314"/>
      <c r="J70" s="314"/>
      <c r="K70" s="314"/>
      <c r="L70" s="500"/>
    </row>
    <row r="71" spans="1:84" x14ac:dyDescent="0.2">
      <c r="B71" s="499"/>
      <c r="C71" s="312" t="s">
        <v>1776</v>
      </c>
      <c r="D71" s="314"/>
      <c r="E71" s="314"/>
      <c r="F71" s="314"/>
      <c r="G71" s="314"/>
      <c r="H71" s="314"/>
      <c r="I71" s="314"/>
      <c r="J71" s="314"/>
      <c r="K71" s="314"/>
      <c r="L71" s="500"/>
    </row>
    <row r="72" spans="1:84" x14ac:dyDescent="0.2">
      <c r="B72" s="499"/>
      <c r="C72" s="314"/>
      <c r="D72" s="314"/>
      <c r="E72" s="314"/>
      <c r="F72" s="314"/>
      <c r="G72" s="314"/>
      <c r="H72" s="314"/>
      <c r="I72" s="314"/>
      <c r="J72" s="314"/>
      <c r="K72" s="314"/>
      <c r="L72" s="500"/>
    </row>
    <row r="73" spans="1:84" x14ac:dyDescent="0.2">
      <c r="B73" s="499"/>
      <c r="C73" s="314"/>
      <c r="D73" s="314"/>
      <c r="E73" s="314"/>
      <c r="F73" s="314"/>
      <c r="G73" s="314"/>
      <c r="H73" s="314"/>
      <c r="I73" s="314"/>
      <c r="J73" s="314"/>
      <c r="K73" s="314"/>
      <c r="L73" s="500"/>
    </row>
    <row r="74" spans="1:84" s="510" customFormat="1" ht="15" customHeight="1" x14ac:dyDescent="0.25">
      <c r="A74" s="493"/>
      <c r="B74" s="507"/>
      <c r="C74" s="501" t="s">
        <v>1777</v>
      </c>
      <c r="D74" s="508"/>
      <c r="E74" s="508"/>
      <c r="F74" s="508"/>
      <c r="G74" s="508"/>
      <c r="H74" s="508"/>
      <c r="I74" s="508"/>
      <c r="J74" s="508"/>
      <c r="K74" s="508"/>
      <c r="L74" s="509"/>
      <c r="M74" s="493"/>
      <c r="N74" s="493"/>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493"/>
      <c r="AM74" s="493"/>
      <c r="AN74" s="493"/>
      <c r="AO74" s="493"/>
      <c r="AP74" s="493"/>
      <c r="AQ74" s="493"/>
      <c r="AR74" s="493"/>
      <c r="AS74" s="493"/>
      <c r="AT74" s="493"/>
      <c r="AU74" s="493"/>
      <c r="AV74" s="493"/>
      <c r="AW74" s="493"/>
      <c r="AX74" s="493"/>
      <c r="AY74" s="493"/>
      <c r="AZ74" s="493"/>
      <c r="BA74" s="493"/>
      <c r="BB74" s="493"/>
      <c r="BC74" s="493"/>
      <c r="BD74" s="493"/>
      <c r="BE74" s="493"/>
      <c r="BF74" s="493"/>
      <c r="BG74" s="493"/>
      <c r="BH74" s="493"/>
      <c r="BI74" s="493"/>
      <c r="BJ74" s="493"/>
      <c r="BK74" s="493"/>
      <c r="BL74" s="493"/>
      <c r="BM74" s="493"/>
      <c r="BN74" s="493"/>
      <c r="BO74" s="493"/>
      <c r="BP74" s="493"/>
      <c r="BQ74" s="493"/>
      <c r="BR74" s="493"/>
      <c r="BS74" s="493"/>
      <c r="BT74" s="493"/>
      <c r="BU74" s="493"/>
      <c r="BV74" s="493"/>
      <c r="BW74" s="493"/>
      <c r="BX74" s="493"/>
      <c r="BY74" s="493"/>
      <c r="BZ74" s="493"/>
      <c r="CA74" s="493"/>
      <c r="CB74" s="493"/>
      <c r="CC74" s="493"/>
      <c r="CD74" s="493"/>
      <c r="CE74" s="493"/>
      <c r="CF74" s="493"/>
    </row>
    <row r="75" spans="1:84" x14ac:dyDescent="0.2">
      <c r="B75" s="499"/>
      <c r="C75" s="314"/>
      <c r="D75" s="314"/>
      <c r="E75" s="314"/>
      <c r="F75" s="314"/>
      <c r="G75" s="314"/>
      <c r="H75" s="314"/>
      <c r="I75" s="314"/>
      <c r="J75" s="314"/>
      <c r="K75" s="314"/>
      <c r="L75" s="500"/>
    </row>
    <row r="76" spans="1:84" x14ac:dyDescent="0.2">
      <c r="B76" s="499"/>
      <c r="C76" s="314"/>
      <c r="D76" s="314"/>
      <c r="E76" s="314"/>
      <c r="F76" s="314"/>
      <c r="G76" s="314"/>
      <c r="H76" s="314"/>
      <c r="I76" s="314"/>
      <c r="J76" s="314"/>
      <c r="K76" s="314"/>
      <c r="L76" s="500"/>
    </row>
    <row r="77" spans="1:84" x14ac:dyDescent="0.2">
      <c r="B77" s="499"/>
      <c r="C77" s="312" t="s">
        <v>1778</v>
      </c>
      <c r="D77" s="314"/>
      <c r="E77" s="314"/>
      <c r="F77" s="314"/>
      <c r="G77" s="314"/>
      <c r="H77" s="314"/>
      <c r="I77" s="314"/>
      <c r="J77" s="314"/>
      <c r="K77" s="314"/>
      <c r="L77" s="500"/>
    </row>
    <row r="78" spans="1:84" ht="13.5" thickBot="1" x14ac:dyDescent="0.25">
      <c r="B78" s="513"/>
      <c r="C78" s="514" t="s">
        <v>1695</v>
      </c>
      <c r="D78" s="514"/>
      <c r="E78" s="514"/>
      <c r="F78" s="514"/>
      <c r="G78" s="514"/>
      <c r="H78" s="514"/>
      <c r="I78" s="514"/>
      <c r="J78" s="514"/>
      <c r="K78" s="514"/>
      <c r="L78" s="515"/>
    </row>
  </sheetData>
  <sheetProtection password="CC13"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Q20" sqref="Q20"/>
    </sheetView>
  </sheetViews>
  <sheetFormatPr baseColWidth="10" defaultRowHeight="15" x14ac:dyDescent="0.25"/>
  <cols>
    <col min="1" max="1" width="4.85546875" customWidth="1"/>
  </cols>
  <sheetData>
    <row r="1" spans="2:14" ht="15.75" thickBot="1" x14ac:dyDescent="0.3"/>
    <row r="2" spans="2:14" x14ac:dyDescent="0.25">
      <c r="B2" s="659" t="s">
        <v>1779</v>
      </c>
      <c r="C2" s="660"/>
      <c r="D2" s="660"/>
      <c r="E2" s="660"/>
      <c r="F2" s="660"/>
      <c r="G2" s="660"/>
      <c r="H2" s="660"/>
      <c r="I2" s="660"/>
      <c r="J2" s="660"/>
      <c r="K2" s="660"/>
      <c r="L2" s="660"/>
      <c r="M2" s="660"/>
      <c r="N2" s="661"/>
    </row>
    <row r="3" spans="2:14" x14ac:dyDescent="0.25">
      <c r="B3" s="662"/>
      <c r="C3" s="663"/>
      <c r="D3" s="663"/>
      <c r="E3" s="663"/>
      <c r="F3" s="663"/>
      <c r="G3" s="663"/>
      <c r="H3" s="663"/>
      <c r="I3" s="663"/>
      <c r="J3" s="663"/>
      <c r="K3" s="663"/>
      <c r="L3" s="663"/>
      <c r="M3" s="663"/>
      <c r="N3" s="664"/>
    </row>
    <row r="4" spans="2:14" x14ac:dyDescent="0.25">
      <c r="B4" s="662"/>
      <c r="C4" s="663"/>
      <c r="D4" s="663"/>
      <c r="E4" s="663"/>
      <c r="F4" s="663"/>
      <c r="G4" s="663"/>
      <c r="H4" s="663"/>
      <c r="I4" s="663"/>
      <c r="J4" s="663"/>
      <c r="K4" s="663"/>
      <c r="L4" s="663"/>
      <c r="M4" s="663"/>
      <c r="N4" s="664"/>
    </row>
    <row r="5" spans="2:14" x14ac:dyDescent="0.25">
      <c r="B5" s="662"/>
      <c r="C5" s="663"/>
      <c r="D5" s="663"/>
      <c r="E5" s="663"/>
      <c r="F5" s="663"/>
      <c r="G5" s="663"/>
      <c r="H5" s="663"/>
      <c r="I5" s="663"/>
      <c r="J5" s="663"/>
      <c r="K5" s="663"/>
      <c r="L5" s="663"/>
      <c r="M5" s="663"/>
      <c r="N5" s="664"/>
    </row>
    <row r="6" spans="2:14" x14ac:dyDescent="0.25">
      <c r="B6" s="662"/>
      <c r="C6" s="663"/>
      <c r="D6" s="663"/>
      <c r="E6" s="663"/>
      <c r="F6" s="663"/>
      <c r="G6" s="663"/>
      <c r="H6" s="663"/>
      <c r="I6" s="663"/>
      <c r="J6" s="663"/>
      <c r="K6" s="663"/>
      <c r="L6" s="663"/>
      <c r="M6" s="663"/>
      <c r="N6" s="664"/>
    </row>
    <row r="7" spans="2:14" x14ac:dyDescent="0.25">
      <c r="B7" s="662"/>
      <c r="C7" s="663"/>
      <c r="D7" s="663"/>
      <c r="E7" s="663"/>
      <c r="F7" s="663"/>
      <c r="G7" s="663"/>
      <c r="H7" s="663"/>
      <c r="I7" s="663"/>
      <c r="J7" s="663"/>
      <c r="K7" s="663"/>
      <c r="L7" s="663"/>
      <c r="M7" s="663"/>
      <c r="N7" s="664"/>
    </row>
    <row r="8" spans="2:14" x14ac:dyDescent="0.25">
      <c r="B8" s="662"/>
      <c r="C8" s="663"/>
      <c r="D8" s="663"/>
      <c r="E8" s="663"/>
      <c r="F8" s="663"/>
      <c r="G8" s="663"/>
      <c r="H8" s="663"/>
      <c r="I8" s="663"/>
      <c r="J8" s="663"/>
      <c r="K8" s="663"/>
      <c r="L8" s="663"/>
      <c r="M8" s="663"/>
      <c r="N8" s="664"/>
    </row>
    <row r="9" spans="2:14" x14ac:dyDescent="0.25">
      <c r="B9" s="662"/>
      <c r="C9" s="663"/>
      <c r="D9" s="663"/>
      <c r="E9" s="663"/>
      <c r="F9" s="663"/>
      <c r="G9" s="663"/>
      <c r="H9" s="663"/>
      <c r="I9" s="663"/>
      <c r="J9" s="663"/>
      <c r="K9" s="663"/>
      <c r="L9" s="663"/>
      <c r="M9" s="663"/>
      <c r="N9" s="664"/>
    </row>
    <row r="10" spans="2:14" x14ac:dyDescent="0.25">
      <c r="B10" s="662"/>
      <c r="C10" s="663"/>
      <c r="D10" s="663"/>
      <c r="E10" s="663"/>
      <c r="F10" s="663"/>
      <c r="G10" s="663"/>
      <c r="H10" s="663"/>
      <c r="I10" s="663"/>
      <c r="J10" s="663"/>
      <c r="K10" s="663"/>
      <c r="L10" s="663"/>
      <c r="M10" s="663"/>
      <c r="N10" s="664"/>
    </row>
    <row r="11" spans="2:14" x14ac:dyDescent="0.25">
      <c r="B11" s="662"/>
      <c r="C11" s="663"/>
      <c r="D11" s="663"/>
      <c r="E11" s="663"/>
      <c r="F11" s="663"/>
      <c r="G11" s="663"/>
      <c r="H11" s="663"/>
      <c r="I11" s="663"/>
      <c r="J11" s="663"/>
      <c r="K11" s="663"/>
      <c r="L11" s="663"/>
      <c r="M11" s="663"/>
      <c r="N11" s="664"/>
    </row>
    <row r="12" spans="2:14" x14ac:dyDescent="0.25">
      <c r="B12" s="662"/>
      <c r="C12" s="663"/>
      <c r="D12" s="663"/>
      <c r="E12" s="663"/>
      <c r="F12" s="663"/>
      <c r="G12" s="663"/>
      <c r="H12" s="663"/>
      <c r="I12" s="663"/>
      <c r="J12" s="663"/>
      <c r="K12" s="663"/>
      <c r="L12" s="663"/>
      <c r="M12" s="663"/>
      <c r="N12" s="664"/>
    </row>
    <row r="13" spans="2:14" x14ac:dyDescent="0.25">
      <c r="B13" s="662"/>
      <c r="C13" s="663"/>
      <c r="D13" s="663"/>
      <c r="E13" s="663"/>
      <c r="F13" s="663"/>
      <c r="G13" s="663"/>
      <c r="H13" s="663"/>
      <c r="I13" s="663"/>
      <c r="J13" s="663"/>
      <c r="K13" s="663"/>
      <c r="L13" s="663"/>
      <c r="M13" s="663"/>
      <c r="N13" s="664"/>
    </row>
    <row r="14" spans="2:14" x14ac:dyDescent="0.25">
      <c r="B14" s="662"/>
      <c r="C14" s="663"/>
      <c r="D14" s="663"/>
      <c r="E14" s="663"/>
      <c r="F14" s="663"/>
      <c r="G14" s="663"/>
      <c r="H14" s="663"/>
      <c r="I14" s="663"/>
      <c r="J14" s="663"/>
      <c r="K14" s="663"/>
      <c r="L14" s="663"/>
      <c r="M14" s="663"/>
      <c r="N14" s="664"/>
    </row>
    <row r="15" spans="2:14" x14ac:dyDescent="0.25">
      <c r="B15" s="662"/>
      <c r="C15" s="663"/>
      <c r="D15" s="663"/>
      <c r="E15" s="663"/>
      <c r="F15" s="663"/>
      <c r="G15" s="663"/>
      <c r="H15" s="663"/>
      <c r="I15" s="663"/>
      <c r="J15" s="663"/>
      <c r="K15" s="663"/>
      <c r="L15" s="663"/>
      <c r="M15" s="663"/>
      <c r="N15" s="664"/>
    </row>
    <row r="16" spans="2:14" x14ac:dyDescent="0.25">
      <c r="B16" s="662"/>
      <c r="C16" s="663"/>
      <c r="D16" s="663"/>
      <c r="E16" s="663"/>
      <c r="F16" s="663"/>
      <c r="G16" s="663"/>
      <c r="H16" s="663"/>
      <c r="I16" s="663"/>
      <c r="J16" s="663"/>
      <c r="K16" s="663"/>
      <c r="L16" s="663"/>
      <c r="M16" s="663"/>
      <c r="N16" s="664"/>
    </row>
    <row r="17" spans="2:15" x14ac:dyDescent="0.25">
      <c r="B17" s="662"/>
      <c r="C17" s="663"/>
      <c r="D17" s="663"/>
      <c r="E17" s="663"/>
      <c r="F17" s="663"/>
      <c r="G17" s="663"/>
      <c r="H17" s="663"/>
      <c r="I17" s="663"/>
      <c r="J17" s="663"/>
      <c r="K17" s="663"/>
      <c r="L17" s="663"/>
      <c r="M17" s="663"/>
      <c r="N17" s="664"/>
    </row>
    <row r="18" spans="2:15" x14ac:dyDescent="0.25">
      <c r="B18" s="662"/>
      <c r="C18" s="663"/>
      <c r="D18" s="663"/>
      <c r="E18" s="663"/>
      <c r="F18" s="663"/>
      <c r="G18" s="663"/>
      <c r="H18" s="663"/>
      <c r="I18" s="663"/>
      <c r="J18" s="663"/>
      <c r="K18" s="663"/>
      <c r="L18" s="663"/>
      <c r="M18" s="663"/>
      <c r="N18" s="664"/>
    </row>
    <row r="19" spans="2:15" x14ac:dyDescent="0.25">
      <c r="B19" s="662"/>
      <c r="C19" s="663"/>
      <c r="D19" s="663"/>
      <c r="E19" s="663"/>
      <c r="F19" s="663"/>
      <c r="G19" s="663"/>
      <c r="H19" s="663"/>
      <c r="I19" s="663"/>
      <c r="J19" s="663"/>
      <c r="K19" s="663"/>
      <c r="L19" s="663"/>
      <c r="M19" s="663"/>
      <c r="N19" s="664"/>
      <c r="O19" t="s">
        <v>1780</v>
      </c>
    </row>
    <row r="20" spans="2:15" x14ac:dyDescent="0.25">
      <c r="B20" s="662"/>
      <c r="C20" s="663"/>
      <c r="D20" s="663"/>
      <c r="E20" s="663"/>
      <c r="F20" s="663"/>
      <c r="G20" s="663"/>
      <c r="H20" s="663"/>
      <c r="I20" s="663"/>
      <c r="J20" s="663"/>
      <c r="K20" s="663"/>
      <c r="L20" s="663"/>
      <c r="M20" s="663"/>
      <c r="N20" s="664"/>
    </row>
    <row r="21" spans="2:15" x14ac:dyDescent="0.25">
      <c r="B21" s="662"/>
      <c r="C21" s="663"/>
      <c r="D21" s="663"/>
      <c r="E21" s="663"/>
      <c r="F21" s="663"/>
      <c r="G21" s="663"/>
      <c r="H21" s="663"/>
      <c r="I21" s="663"/>
      <c r="J21" s="663"/>
      <c r="K21" s="663"/>
      <c r="L21" s="663"/>
      <c r="M21" s="663"/>
      <c r="N21" s="664"/>
    </row>
    <row r="22" spans="2:15" x14ac:dyDescent="0.25">
      <c r="B22" s="662"/>
      <c r="C22" s="663"/>
      <c r="D22" s="663"/>
      <c r="E22" s="663"/>
      <c r="F22" s="663"/>
      <c r="G22" s="663"/>
      <c r="H22" s="663"/>
      <c r="I22" s="663"/>
      <c r="J22" s="663"/>
      <c r="K22" s="663"/>
      <c r="L22" s="663"/>
      <c r="M22" s="663"/>
      <c r="N22" s="664"/>
    </row>
    <row r="23" spans="2:15" x14ac:dyDescent="0.25">
      <c r="B23" s="662"/>
      <c r="C23" s="663"/>
      <c r="D23" s="663"/>
      <c r="E23" s="663"/>
      <c r="F23" s="663"/>
      <c r="G23" s="663"/>
      <c r="H23" s="663"/>
      <c r="I23" s="663"/>
      <c r="J23" s="663"/>
      <c r="K23" s="663"/>
      <c r="L23" s="663"/>
      <c r="M23" s="663"/>
      <c r="N23" s="664"/>
    </row>
    <row r="24" spans="2:15" x14ac:dyDescent="0.25">
      <c r="B24" s="662"/>
      <c r="C24" s="663"/>
      <c r="D24" s="663"/>
      <c r="E24" s="663"/>
      <c r="F24" s="663"/>
      <c r="G24" s="663"/>
      <c r="H24" s="663"/>
      <c r="I24" s="663"/>
      <c r="J24" s="663"/>
      <c r="K24" s="663"/>
      <c r="L24" s="663"/>
      <c r="M24" s="663"/>
      <c r="N24" s="664"/>
    </row>
    <row r="25" spans="2:15" x14ac:dyDescent="0.25">
      <c r="B25" s="662"/>
      <c r="C25" s="663"/>
      <c r="D25" s="663"/>
      <c r="E25" s="663"/>
      <c r="F25" s="663"/>
      <c r="G25" s="663"/>
      <c r="H25" s="663"/>
      <c r="I25" s="663"/>
      <c r="J25" s="663"/>
      <c r="K25" s="663"/>
      <c r="L25" s="663"/>
      <c r="M25" s="663"/>
      <c r="N25" s="664"/>
    </row>
    <row r="26" spans="2:15" x14ac:dyDescent="0.25">
      <c r="B26" s="662"/>
      <c r="C26" s="663"/>
      <c r="D26" s="663"/>
      <c r="E26" s="663"/>
      <c r="F26" s="663"/>
      <c r="G26" s="663"/>
      <c r="H26" s="663"/>
      <c r="I26" s="663"/>
      <c r="J26" s="663"/>
      <c r="K26" s="663"/>
      <c r="L26" s="663"/>
      <c r="M26" s="663"/>
      <c r="N26" s="664"/>
    </row>
    <row r="27" spans="2:15" x14ac:dyDescent="0.25">
      <c r="B27" s="662"/>
      <c r="C27" s="663"/>
      <c r="D27" s="663"/>
      <c r="E27" s="663"/>
      <c r="F27" s="663"/>
      <c r="G27" s="663"/>
      <c r="H27" s="663"/>
      <c r="I27" s="663"/>
      <c r="J27" s="663"/>
      <c r="K27" s="663"/>
      <c r="L27" s="663"/>
      <c r="M27" s="663"/>
      <c r="N27" s="664"/>
    </row>
    <row r="28" spans="2:15" x14ac:dyDescent="0.25">
      <c r="B28" s="662"/>
      <c r="C28" s="663"/>
      <c r="D28" s="663"/>
      <c r="E28" s="663"/>
      <c r="F28" s="663"/>
      <c r="G28" s="663"/>
      <c r="H28" s="663"/>
      <c r="I28" s="663"/>
      <c r="J28" s="663"/>
      <c r="K28" s="663"/>
      <c r="L28" s="663"/>
      <c r="M28" s="663"/>
      <c r="N28" s="664"/>
    </row>
    <row r="29" spans="2:15" x14ac:dyDescent="0.25">
      <c r="B29" s="662"/>
      <c r="C29" s="663"/>
      <c r="D29" s="663"/>
      <c r="E29" s="663"/>
      <c r="F29" s="663"/>
      <c r="G29" s="663"/>
      <c r="H29" s="663"/>
      <c r="I29" s="663"/>
      <c r="J29" s="663"/>
      <c r="K29" s="663"/>
      <c r="L29" s="663"/>
      <c r="M29" s="663"/>
      <c r="N29" s="664"/>
    </row>
    <row r="30" spans="2:15" x14ac:dyDescent="0.25">
      <c r="B30" s="662"/>
      <c r="C30" s="663"/>
      <c r="D30" s="663"/>
      <c r="E30" s="663"/>
      <c r="F30" s="663"/>
      <c r="G30" s="663"/>
      <c r="H30" s="663"/>
      <c r="I30" s="663"/>
      <c r="J30" s="663"/>
      <c r="K30" s="663"/>
      <c r="L30" s="663"/>
      <c r="M30" s="663"/>
      <c r="N30" s="664"/>
    </row>
    <row r="31" spans="2:15" x14ac:dyDescent="0.25">
      <c r="B31" s="662"/>
      <c r="C31" s="663"/>
      <c r="D31" s="663"/>
      <c r="E31" s="663"/>
      <c r="F31" s="663"/>
      <c r="G31" s="663"/>
      <c r="H31" s="663"/>
      <c r="I31" s="663"/>
      <c r="J31" s="663"/>
      <c r="K31" s="663"/>
      <c r="L31" s="663"/>
      <c r="M31" s="663"/>
      <c r="N31" s="664"/>
    </row>
    <row r="32" spans="2:15" x14ac:dyDescent="0.25">
      <c r="B32" s="662"/>
      <c r="C32" s="663"/>
      <c r="D32" s="663"/>
      <c r="E32" s="663"/>
      <c r="F32" s="663"/>
      <c r="G32" s="663"/>
      <c r="H32" s="663"/>
      <c r="I32" s="663"/>
      <c r="J32" s="663"/>
      <c r="K32" s="663"/>
      <c r="L32" s="663"/>
      <c r="M32" s="663"/>
      <c r="N32" s="664"/>
    </row>
    <row r="33" spans="2:14" x14ac:dyDescent="0.25">
      <c r="B33" s="662"/>
      <c r="C33" s="663"/>
      <c r="D33" s="663"/>
      <c r="E33" s="663"/>
      <c r="F33" s="663"/>
      <c r="G33" s="663"/>
      <c r="H33" s="663"/>
      <c r="I33" s="663"/>
      <c r="J33" s="663"/>
      <c r="K33" s="663"/>
      <c r="L33" s="663"/>
      <c r="M33" s="663"/>
      <c r="N33" s="664"/>
    </row>
    <row r="34" spans="2:14" x14ac:dyDescent="0.25">
      <c r="B34" s="662"/>
      <c r="C34" s="663"/>
      <c r="D34" s="663"/>
      <c r="E34" s="663"/>
      <c r="F34" s="663"/>
      <c r="G34" s="663"/>
      <c r="H34" s="663"/>
      <c r="I34" s="663"/>
      <c r="J34" s="663"/>
      <c r="K34" s="663"/>
      <c r="L34" s="663"/>
      <c r="M34" s="663"/>
      <c r="N34" s="664"/>
    </row>
    <row r="35" spans="2:14" ht="15.75" thickBot="1" x14ac:dyDescent="0.3">
      <c r="B35" s="665"/>
      <c r="C35" s="666"/>
      <c r="D35" s="666"/>
      <c r="E35" s="666"/>
      <c r="F35" s="666"/>
      <c r="G35" s="666"/>
      <c r="H35" s="666"/>
      <c r="I35" s="666"/>
      <c r="J35" s="666"/>
      <c r="K35" s="666"/>
      <c r="L35" s="666"/>
      <c r="M35" s="666"/>
      <c r="N35" s="667"/>
    </row>
  </sheetData>
  <sheetProtection password="CC13"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B65" zoomScale="90" zoomScaleNormal="90" workbookViewId="0">
      <selection activeCell="C97" sqref="C9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29.85546875" style="105" bestFit="1" customWidth="1"/>
    <col min="7" max="7" width="42.28515625" style="116"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122"/>
      <c r="H1" s="23"/>
      <c r="I1" s="22"/>
      <c r="J1" s="23"/>
      <c r="K1" s="23"/>
      <c r="L1" s="23"/>
      <c r="M1" s="23"/>
    </row>
    <row r="2" spans="1:13" ht="15.75" thickBot="1" x14ac:dyDescent="0.3">
      <c r="A2" s="23"/>
      <c r="B2" s="24"/>
      <c r="C2" s="24"/>
      <c r="D2" s="23"/>
      <c r="E2" s="23"/>
      <c r="F2" s="116"/>
      <c r="H2" s="23"/>
      <c r="L2" s="23"/>
      <c r="M2" s="23"/>
    </row>
    <row r="3" spans="1:13" ht="19.5" thickBot="1" x14ac:dyDescent="0.3">
      <c r="A3" s="26"/>
      <c r="B3" s="27" t="s">
        <v>22</v>
      </c>
      <c r="C3" s="28" t="s">
        <v>1348</v>
      </c>
      <c r="D3" s="26"/>
      <c r="E3" s="26"/>
      <c r="F3" s="116"/>
      <c r="G3" s="123"/>
      <c r="H3" s="23"/>
      <c r="L3" s="23"/>
      <c r="M3" s="23"/>
    </row>
    <row r="4" spans="1:13" ht="15.75" thickBot="1" x14ac:dyDescent="0.3">
      <c r="H4" s="23"/>
      <c r="L4" s="23"/>
      <c r="M4" s="23"/>
    </row>
    <row r="5" spans="1:13" ht="18.75" x14ac:dyDescent="0.25">
      <c r="A5" s="29"/>
      <c r="B5" s="30" t="s">
        <v>24</v>
      </c>
      <c r="C5" s="29"/>
      <c r="E5" s="31"/>
      <c r="F5" s="124"/>
      <c r="H5" s="23"/>
      <c r="L5" s="23"/>
      <c r="M5" s="23"/>
    </row>
    <row r="6" spans="1:13" x14ac:dyDescent="0.25">
      <c r="B6" s="33" t="s">
        <v>25</v>
      </c>
      <c r="H6" s="23"/>
      <c r="L6" s="23"/>
      <c r="M6" s="23"/>
    </row>
    <row r="7" spans="1:13" x14ac:dyDescent="0.25">
      <c r="B7" s="32" t="s">
        <v>26</v>
      </c>
      <c r="H7" s="23"/>
      <c r="L7" s="23"/>
      <c r="M7" s="23"/>
    </row>
    <row r="8" spans="1:13" x14ac:dyDescent="0.25">
      <c r="B8" s="32" t="s">
        <v>27</v>
      </c>
      <c r="F8" s="10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125"/>
      <c r="G13" s="126"/>
      <c r="H13" s="23"/>
      <c r="L13" s="23"/>
      <c r="M13" s="23"/>
    </row>
    <row r="14" spans="1:13" x14ac:dyDescent="0.25">
      <c r="A14" s="25" t="s">
        <v>33</v>
      </c>
      <c r="B14" s="38" t="s">
        <v>0</v>
      </c>
      <c r="C14" s="100">
        <v>0</v>
      </c>
      <c r="E14" s="31"/>
      <c r="F14" s="124"/>
      <c r="H14" s="23"/>
      <c r="L14" s="23"/>
      <c r="M14" s="23"/>
    </row>
    <row r="15" spans="1:13" x14ac:dyDescent="0.25">
      <c r="A15" s="25" t="s">
        <v>35</v>
      </c>
      <c r="B15" s="38" t="s">
        <v>36</v>
      </c>
      <c r="C15" s="100" t="s">
        <v>1349</v>
      </c>
      <c r="E15" s="31"/>
      <c r="F15" s="124"/>
      <c r="H15" s="23"/>
      <c r="L15" s="23"/>
      <c r="M15" s="23"/>
    </row>
    <row r="16" spans="1:13" ht="30" x14ac:dyDescent="0.25">
      <c r="A16" s="25" t="s">
        <v>37</v>
      </c>
      <c r="B16" s="38" t="s">
        <v>38</v>
      </c>
      <c r="C16" s="101" t="s">
        <v>1350</v>
      </c>
      <c r="E16" s="31"/>
      <c r="F16" s="124"/>
      <c r="H16" s="23"/>
      <c r="L16" s="23"/>
      <c r="M16" s="23"/>
    </row>
    <row r="17" spans="1:13" x14ac:dyDescent="0.25">
      <c r="A17" s="25" t="s">
        <v>39</v>
      </c>
      <c r="B17" s="38" t="s">
        <v>40</v>
      </c>
      <c r="C17" s="102">
        <v>42735</v>
      </c>
      <c r="E17" s="31"/>
      <c r="F17" s="124"/>
      <c r="H17" s="23"/>
      <c r="L17" s="23"/>
      <c r="M17" s="23"/>
    </row>
    <row r="18" spans="1:13" outlineLevel="1" x14ac:dyDescent="0.25">
      <c r="A18" s="25" t="s">
        <v>41</v>
      </c>
      <c r="B18" s="39" t="s">
        <v>42</v>
      </c>
      <c r="E18" s="31"/>
      <c r="F18" s="124"/>
      <c r="H18" s="23"/>
      <c r="L18" s="23"/>
      <c r="M18" s="23"/>
    </row>
    <row r="19" spans="1:13" outlineLevel="1" x14ac:dyDescent="0.25">
      <c r="A19" s="25" t="s">
        <v>43</v>
      </c>
      <c r="B19" s="39" t="s">
        <v>44</v>
      </c>
      <c r="E19" s="31"/>
      <c r="F19" s="124"/>
      <c r="H19" s="23"/>
      <c r="L19" s="23"/>
      <c r="M19" s="23"/>
    </row>
    <row r="20" spans="1:13" outlineLevel="1" x14ac:dyDescent="0.25">
      <c r="A20" s="25" t="s">
        <v>45</v>
      </c>
      <c r="B20" s="39"/>
      <c r="E20" s="31"/>
      <c r="F20" s="124"/>
      <c r="H20" s="23"/>
      <c r="L20" s="23"/>
      <c r="M20" s="23"/>
    </row>
    <row r="21" spans="1:13" outlineLevel="1" x14ac:dyDescent="0.25">
      <c r="A21" s="25" t="s">
        <v>46</v>
      </c>
      <c r="B21" s="39"/>
      <c r="E21" s="31"/>
      <c r="F21" s="124"/>
      <c r="H21" s="23"/>
      <c r="L21" s="23"/>
      <c r="M21" s="23"/>
    </row>
    <row r="22" spans="1:13" outlineLevel="1" x14ac:dyDescent="0.25">
      <c r="A22" s="25" t="s">
        <v>47</v>
      </c>
      <c r="B22" s="39"/>
      <c r="E22" s="31"/>
      <c r="F22" s="124"/>
      <c r="H22" s="23"/>
      <c r="L22" s="23"/>
      <c r="M22" s="23"/>
    </row>
    <row r="23" spans="1:13" outlineLevel="1" x14ac:dyDescent="0.25">
      <c r="A23" s="25" t="s">
        <v>48</v>
      </c>
      <c r="B23" s="39"/>
      <c r="E23" s="31"/>
      <c r="F23" s="124"/>
      <c r="H23" s="23"/>
      <c r="L23" s="23"/>
      <c r="M23" s="23"/>
    </row>
    <row r="24" spans="1:13" outlineLevel="1" x14ac:dyDescent="0.25">
      <c r="A24" s="25" t="s">
        <v>49</v>
      </c>
      <c r="B24" s="39"/>
      <c r="E24" s="31"/>
      <c r="F24" s="124"/>
      <c r="H24" s="23"/>
      <c r="L24" s="23"/>
      <c r="M24" s="23"/>
    </row>
    <row r="25" spans="1:13" outlineLevel="1" x14ac:dyDescent="0.25">
      <c r="A25" s="25" t="s">
        <v>50</v>
      </c>
      <c r="B25" s="39"/>
      <c r="E25" s="31"/>
      <c r="F25" s="124"/>
      <c r="H25" s="23"/>
      <c r="L25" s="23"/>
      <c r="M25" s="23"/>
    </row>
    <row r="26" spans="1:13" ht="18.75" x14ac:dyDescent="0.25">
      <c r="A26" s="37"/>
      <c r="B26" s="36" t="s">
        <v>26</v>
      </c>
      <c r="C26" s="37"/>
      <c r="D26" s="37"/>
      <c r="E26" s="37"/>
      <c r="F26" s="125"/>
      <c r="G26" s="126"/>
      <c r="H26" s="23"/>
      <c r="L26" s="23"/>
      <c r="M26" s="23"/>
    </row>
    <row r="27" spans="1:13" x14ac:dyDescent="0.25">
      <c r="A27" s="25" t="s">
        <v>51</v>
      </c>
      <c r="B27" s="40" t="s">
        <v>52</v>
      </c>
      <c r="C27" s="25" t="s">
        <v>1351</v>
      </c>
      <c r="D27" s="41"/>
      <c r="E27" s="41"/>
      <c r="F27" s="118"/>
      <c r="H27" s="23"/>
      <c r="L27" s="23"/>
      <c r="M27" s="23"/>
    </row>
    <row r="28" spans="1:13" x14ac:dyDescent="0.25">
      <c r="A28" s="25" t="s">
        <v>53</v>
      </c>
      <c r="B28" s="40" t="s">
        <v>54</v>
      </c>
      <c r="C28" s="25" t="s">
        <v>1351</v>
      </c>
      <c r="D28" s="41"/>
      <c r="E28" s="41"/>
      <c r="F28" s="118"/>
      <c r="H28" s="23"/>
      <c r="L28" s="23"/>
      <c r="M28" s="23"/>
    </row>
    <row r="29" spans="1:13" ht="30" x14ac:dyDescent="0.25">
      <c r="A29" s="25" t="s">
        <v>55</v>
      </c>
      <c r="B29" s="40" t="s">
        <v>56</v>
      </c>
      <c r="C29" s="101" t="s">
        <v>1354</v>
      </c>
      <c r="E29" s="41"/>
      <c r="F29" s="118"/>
      <c r="H29" s="23"/>
      <c r="L29" s="23"/>
      <c r="M29" s="23"/>
    </row>
    <row r="30" spans="1:13" outlineLevel="1" x14ac:dyDescent="0.25">
      <c r="A30" s="25" t="s">
        <v>57</v>
      </c>
      <c r="B30" s="40"/>
      <c r="E30" s="41"/>
      <c r="F30" s="118"/>
      <c r="H30" s="23"/>
      <c r="L30" s="23"/>
      <c r="M30" s="23"/>
    </row>
    <row r="31" spans="1:13" outlineLevel="1" x14ac:dyDescent="0.25">
      <c r="A31" s="25" t="s">
        <v>58</v>
      </c>
      <c r="B31" s="40"/>
      <c r="E31" s="41"/>
      <c r="F31" s="118"/>
      <c r="H31" s="23"/>
      <c r="L31" s="23"/>
      <c r="M31" s="23"/>
    </row>
    <row r="32" spans="1:13" outlineLevel="1" x14ac:dyDescent="0.25">
      <c r="A32" s="25" t="s">
        <v>59</v>
      </c>
      <c r="B32" s="40"/>
      <c r="E32" s="41"/>
      <c r="F32" s="118"/>
      <c r="H32" s="23"/>
      <c r="L32" s="23"/>
      <c r="M32" s="23"/>
    </row>
    <row r="33" spans="1:13" outlineLevel="1" x14ac:dyDescent="0.25">
      <c r="A33" s="25" t="s">
        <v>60</v>
      </c>
      <c r="B33" s="40"/>
      <c r="E33" s="41"/>
      <c r="F33" s="118"/>
      <c r="H33" s="23"/>
      <c r="L33" s="23"/>
      <c r="M33" s="23"/>
    </row>
    <row r="34" spans="1:13" outlineLevel="1" x14ac:dyDescent="0.25">
      <c r="A34" s="25" t="s">
        <v>61</v>
      </c>
      <c r="B34" s="40"/>
      <c r="E34" s="41"/>
      <c r="F34" s="118"/>
      <c r="H34" s="23"/>
      <c r="L34" s="23"/>
      <c r="M34" s="23"/>
    </row>
    <row r="35" spans="1:13" outlineLevel="1" x14ac:dyDescent="0.25">
      <c r="A35" s="25" t="s">
        <v>62</v>
      </c>
      <c r="B35" s="42"/>
      <c r="E35" s="41"/>
      <c r="F35" s="118"/>
      <c r="H35" s="23"/>
      <c r="L35" s="23"/>
      <c r="M35" s="23"/>
    </row>
    <row r="36" spans="1:13" ht="18.75" x14ac:dyDescent="0.25">
      <c r="A36" s="36"/>
      <c r="B36" s="36" t="s">
        <v>27</v>
      </c>
      <c r="C36" s="36"/>
      <c r="D36" s="37"/>
      <c r="E36" s="37"/>
      <c r="F36" s="37"/>
      <c r="G36" s="126"/>
      <c r="H36" s="23"/>
      <c r="L36" s="23"/>
      <c r="M36" s="23"/>
    </row>
    <row r="37" spans="1:13" ht="15" customHeight="1" x14ac:dyDescent="0.25">
      <c r="A37" s="43"/>
      <c r="B37" s="44" t="s">
        <v>63</v>
      </c>
      <c r="C37" s="43" t="s">
        <v>64</v>
      </c>
      <c r="D37" s="43"/>
      <c r="E37" s="45"/>
      <c r="F37" s="127"/>
      <c r="G37" s="127"/>
      <c r="H37" s="23"/>
      <c r="L37" s="23"/>
      <c r="M37" s="23"/>
    </row>
    <row r="38" spans="1:13" x14ac:dyDescent="0.25">
      <c r="A38" s="25" t="s">
        <v>4</v>
      </c>
      <c r="B38" s="41" t="s">
        <v>1334</v>
      </c>
      <c r="C38" s="103">
        <v>84348.800000000003</v>
      </c>
      <c r="F38" s="118"/>
      <c r="H38" s="23"/>
      <c r="L38" s="23"/>
      <c r="M38" s="23"/>
    </row>
    <row r="39" spans="1:13" x14ac:dyDescent="0.25">
      <c r="A39" s="25" t="s">
        <v>65</v>
      </c>
      <c r="B39" s="41" t="s">
        <v>66</v>
      </c>
      <c r="C39" s="103">
        <v>66587.241999999998</v>
      </c>
      <c r="F39" s="118"/>
      <c r="H39" s="23"/>
      <c r="L39" s="23"/>
      <c r="M39" s="23"/>
    </row>
    <row r="40" spans="1:13" outlineLevel="1" x14ac:dyDescent="0.25">
      <c r="A40" s="25" t="s">
        <v>67</v>
      </c>
      <c r="B40" s="47" t="s">
        <v>68</v>
      </c>
      <c r="C40" s="25" t="s">
        <v>1158</v>
      </c>
      <c r="F40" s="118"/>
      <c r="H40" s="23"/>
      <c r="L40" s="23"/>
      <c r="M40" s="23"/>
    </row>
    <row r="41" spans="1:13" outlineLevel="1" x14ac:dyDescent="0.25">
      <c r="A41" s="25" t="s">
        <v>69</v>
      </c>
      <c r="B41" s="47" t="s">
        <v>70</v>
      </c>
      <c r="C41" s="25" t="s">
        <v>1158</v>
      </c>
      <c r="F41" s="118"/>
      <c r="H41" s="23"/>
      <c r="L41" s="23"/>
      <c r="M41" s="23"/>
    </row>
    <row r="42" spans="1:13" outlineLevel="1" x14ac:dyDescent="0.25">
      <c r="A42" s="25" t="s">
        <v>71</v>
      </c>
      <c r="B42" s="41"/>
      <c r="F42" s="118"/>
      <c r="H42" s="23"/>
      <c r="L42" s="23"/>
      <c r="M42" s="23"/>
    </row>
    <row r="43" spans="1:13" outlineLevel="1" x14ac:dyDescent="0.25">
      <c r="A43" s="25" t="s">
        <v>72</v>
      </c>
      <c r="B43" s="41"/>
      <c r="F43" s="118"/>
      <c r="H43" s="23"/>
      <c r="L43" s="23"/>
      <c r="M43" s="23"/>
    </row>
    <row r="44" spans="1:13" ht="15" customHeight="1" x14ac:dyDescent="0.25">
      <c r="A44" s="43"/>
      <c r="B44" s="44" t="s">
        <v>73</v>
      </c>
      <c r="C44" s="99" t="s">
        <v>1335</v>
      </c>
      <c r="D44" s="43" t="s">
        <v>74</v>
      </c>
      <c r="E44" s="45"/>
      <c r="F44" s="127" t="s">
        <v>75</v>
      </c>
      <c r="G44" s="127" t="s">
        <v>76</v>
      </c>
      <c r="H44" s="23"/>
      <c r="L44" s="23"/>
      <c r="M44" s="23"/>
    </row>
    <row r="45" spans="1:13" x14ac:dyDescent="0.25">
      <c r="A45" s="25" t="s">
        <v>8</v>
      </c>
      <c r="B45" s="48" t="s">
        <v>77</v>
      </c>
      <c r="C45" s="104">
        <v>1.05</v>
      </c>
      <c r="D45" s="105">
        <v>1.1759999999999999</v>
      </c>
      <c r="F45" s="105">
        <v>0.05</v>
      </c>
      <c r="G45" s="128" t="s">
        <v>1158</v>
      </c>
      <c r="H45" s="23"/>
      <c r="L45" s="23"/>
      <c r="M45" s="23"/>
    </row>
    <row r="46" spans="1:13" hidden="1" outlineLevel="1" x14ac:dyDescent="0.25">
      <c r="A46" s="25" t="s">
        <v>78</v>
      </c>
      <c r="B46" s="39" t="s">
        <v>79</v>
      </c>
      <c r="C46" s="25" t="s">
        <v>1161</v>
      </c>
      <c r="F46" s="25"/>
      <c r="G46" s="105"/>
      <c r="H46" s="23"/>
      <c r="L46" s="23"/>
      <c r="M46" s="23"/>
    </row>
    <row r="47" spans="1:13" hidden="1" outlineLevel="1" x14ac:dyDescent="0.25">
      <c r="A47" s="25" t="s">
        <v>80</v>
      </c>
      <c r="B47" s="39" t="s">
        <v>81</v>
      </c>
      <c r="C47" s="25" t="s">
        <v>1161</v>
      </c>
      <c r="F47" s="25"/>
      <c r="G47" s="105"/>
      <c r="H47" s="23"/>
      <c r="L47" s="23"/>
      <c r="M47" s="23"/>
    </row>
    <row r="48" spans="1:13" hidden="1" outlineLevel="1" x14ac:dyDescent="0.25">
      <c r="A48" s="25" t="s">
        <v>82</v>
      </c>
      <c r="B48" s="39"/>
      <c r="F48" s="25"/>
      <c r="G48" s="105"/>
      <c r="H48" s="23"/>
      <c r="L48" s="23"/>
      <c r="M48" s="23"/>
    </row>
    <row r="49" spans="1:13" hidden="1" outlineLevel="1" x14ac:dyDescent="0.25">
      <c r="A49" s="25" t="s">
        <v>83</v>
      </c>
      <c r="B49" s="39"/>
      <c r="F49" s="25"/>
      <c r="G49" s="105"/>
      <c r="H49" s="23"/>
      <c r="L49" s="23"/>
      <c r="M49" s="23"/>
    </row>
    <row r="50" spans="1:13" hidden="1" outlineLevel="1" x14ac:dyDescent="0.25">
      <c r="A50" s="25" t="s">
        <v>84</v>
      </c>
      <c r="B50" s="39"/>
      <c r="F50" s="25"/>
      <c r="G50" s="105"/>
      <c r="H50" s="23"/>
      <c r="L50" s="23"/>
      <c r="M50" s="23"/>
    </row>
    <row r="51" spans="1:13" hidden="1" outlineLevel="1" x14ac:dyDescent="0.25">
      <c r="A51" s="25" t="s">
        <v>85</v>
      </c>
      <c r="B51" s="39"/>
      <c r="F51" s="25"/>
      <c r="G51" s="105"/>
      <c r="H51" s="23"/>
      <c r="L51" s="23"/>
      <c r="M51" s="23"/>
    </row>
    <row r="52" spans="1:13" ht="15" customHeight="1" collapsed="1" x14ac:dyDescent="0.25">
      <c r="A52" s="43"/>
      <c r="B52" s="44" t="s">
        <v>86</v>
      </c>
      <c r="C52" s="43" t="s">
        <v>64</v>
      </c>
      <c r="D52" s="43"/>
      <c r="E52" s="45"/>
      <c r="F52" s="46" t="s">
        <v>87</v>
      </c>
      <c r="G52" s="127"/>
      <c r="H52" s="23"/>
      <c r="L52" s="23"/>
      <c r="M52" s="23"/>
    </row>
    <row r="53" spans="1:13" x14ac:dyDescent="0.25">
      <c r="A53" s="25" t="s">
        <v>88</v>
      </c>
      <c r="B53" s="41" t="s">
        <v>89</v>
      </c>
      <c r="C53" s="103">
        <v>40047.4</v>
      </c>
      <c r="E53" s="50"/>
      <c r="F53" s="51">
        <v>0.47478328085283966</v>
      </c>
      <c r="G53" s="118"/>
      <c r="H53" s="23"/>
      <c r="L53" s="23"/>
      <c r="M53" s="23"/>
    </row>
    <row r="54" spans="1:13" x14ac:dyDescent="0.25">
      <c r="A54" s="25" t="s">
        <v>90</v>
      </c>
      <c r="B54" s="41" t="s">
        <v>91</v>
      </c>
      <c r="C54" s="103">
        <v>34698.400000000001</v>
      </c>
      <c r="E54" s="50"/>
      <c r="F54" s="51">
        <v>0.41136803368868319</v>
      </c>
      <c r="G54" s="118"/>
      <c r="H54" s="23"/>
      <c r="L54" s="23"/>
      <c r="M54" s="23"/>
    </row>
    <row r="55" spans="1:13" x14ac:dyDescent="0.25">
      <c r="A55" s="25" t="s">
        <v>92</v>
      </c>
      <c r="B55" s="41" t="s">
        <v>93</v>
      </c>
      <c r="C55" s="103">
        <v>0</v>
      </c>
      <c r="E55" s="50"/>
      <c r="F55" s="51">
        <v>0</v>
      </c>
      <c r="G55" s="118"/>
      <c r="H55" s="23"/>
      <c r="L55" s="23"/>
      <c r="M55" s="23"/>
    </row>
    <row r="56" spans="1:13" x14ac:dyDescent="0.25">
      <c r="A56" s="25" t="s">
        <v>94</v>
      </c>
      <c r="B56" s="41" t="s">
        <v>95</v>
      </c>
      <c r="C56" s="103">
        <v>6844</v>
      </c>
      <c r="E56" s="50"/>
      <c r="F56" s="51">
        <v>8.1139269319776927E-2</v>
      </c>
      <c r="G56" s="118"/>
      <c r="H56" s="23"/>
      <c r="L56" s="23"/>
      <c r="M56" s="23"/>
    </row>
    <row r="57" spans="1:13" x14ac:dyDescent="0.25">
      <c r="A57" s="25" t="s">
        <v>96</v>
      </c>
      <c r="B57" s="25" t="s">
        <v>97</v>
      </c>
      <c r="C57" s="103">
        <v>2759</v>
      </c>
      <c r="E57" s="50"/>
      <c r="F57" s="51">
        <v>3.2709416138700251E-2</v>
      </c>
      <c r="G57" s="118"/>
      <c r="H57" s="23"/>
      <c r="L57" s="23"/>
      <c r="M57" s="23"/>
    </row>
    <row r="58" spans="1:13" x14ac:dyDescent="0.25">
      <c r="A58" s="25" t="s">
        <v>98</v>
      </c>
      <c r="B58" s="52" t="s">
        <v>99</v>
      </c>
      <c r="C58" s="50">
        <v>84348.800000000003</v>
      </c>
      <c r="D58" s="50"/>
      <c r="E58" s="50"/>
      <c r="F58" s="53">
        <v>1</v>
      </c>
      <c r="G58" s="118"/>
      <c r="H58" s="23"/>
      <c r="L58" s="23"/>
      <c r="M58" s="23"/>
    </row>
    <row r="59" spans="1:13" hidden="1" outlineLevel="1" x14ac:dyDescent="0.25">
      <c r="A59" s="25" t="s">
        <v>100</v>
      </c>
      <c r="B59" s="54"/>
      <c r="E59" s="50"/>
      <c r="F59" s="51">
        <v>0</v>
      </c>
      <c r="G59" s="118"/>
      <c r="H59" s="23"/>
      <c r="L59" s="23"/>
      <c r="M59" s="23"/>
    </row>
    <row r="60" spans="1:13" hidden="1" outlineLevel="1" x14ac:dyDescent="0.25">
      <c r="A60" s="25" t="s">
        <v>102</v>
      </c>
      <c r="B60" s="54"/>
      <c r="E60" s="50"/>
      <c r="F60" s="51">
        <v>0</v>
      </c>
      <c r="G60" s="118"/>
      <c r="H60" s="23"/>
      <c r="L60" s="23"/>
      <c r="M60" s="23"/>
    </row>
    <row r="61" spans="1:13" hidden="1" outlineLevel="1" x14ac:dyDescent="0.25">
      <c r="A61" s="25" t="s">
        <v>103</v>
      </c>
      <c r="B61" s="54"/>
      <c r="E61" s="50"/>
      <c r="F61" s="51">
        <v>0</v>
      </c>
      <c r="G61" s="118"/>
      <c r="H61" s="23"/>
      <c r="L61" s="23"/>
      <c r="M61" s="23"/>
    </row>
    <row r="62" spans="1:13" hidden="1" outlineLevel="1" x14ac:dyDescent="0.25">
      <c r="A62" s="25" t="s">
        <v>104</v>
      </c>
      <c r="B62" s="54"/>
      <c r="E62" s="50"/>
      <c r="F62" s="51">
        <v>0</v>
      </c>
      <c r="G62" s="118"/>
      <c r="H62" s="23"/>
      <c r="L62" s="23"/>
      <c r="M62" s="23"/>
    </row>
    <row r="63" spans="1:13" hidden="1" outlineLevel="1" x14ac:dyDescent="0.25">
      <c r="A63" s="25" t="s">
        <v>105</v>
      </c>
      <c r="B63" s="54"/>
      <c r="E63" s="50"/>
      <c r="F63" s="51">
        <v>0</v>
      </c>
      <c r="G63" s="118"/>
      <c r="H63" s="23"/>
      <c r="L63" s="23"/>
      <c r="M63" s="23"/>
    </row>
    <row r="64" spans="1:13" hidden="1" outlineLevel="1" x14ac:dyDescent="0.25">
      <c r="A64" s="25" t="s">
        <v>106</v>
      </c>
      <c r="B64" s="54"/>
      <c r="C64" s="55"/>
      <c r="D64" s="55"/>
      <c r="E64" s="55"/>
      <c r="F64" s="51">
        <v>0</v>
      </c>
      <c r="G64" s="119"/>
      <c r="H64" s="23"/>
      <c r="L64" s="23"/>
      <c r="M64" s="23"/>
    </row>
    <row r="65" spans="1:13" ht="15" customHeight="1" collapsed="1" x14ac:dyDescent="0.25">
      <c r="A65" s="43"/>
      <c r="B65" s="44" t="s">
        <v>107</v>
      </c>
      <c r="C65" s="99" t="s">
        <v>1797</v>
      </c>
      <c r="D65" s="99" t="s">
        <v>1798</v>
      </c>
      <c r="E65" s="45"/>
      <c r="F65" s="46" t="s">
        <v>108</v>
      </c>
      <c r="G65" s="129" t="s">
        <v>109</v>
      </c>
      <c r="H65" s="23"/>
      <c r="L65" s="23"/>
      <c r="M65" s="23"/>
    </row>
    <row r="66" spans="1:13" x14ac:dyDescent="0.25">
      <c r="A66" s="25" t="s">
        <v>110</v>
      </c>
      <c r="B66" s="41" t="s">
        <v>111</v>
      </c>
      <c r="C66" s="107">
        <v>9.5</v>
      </c>
      <c r="D66" s="107">
        <v>7.3</v>
      </c>
      <c r="E66" s="38"/>
      <c r="F66" s="525"/>
      <c r="G66" s="122"/>
      <c r="H66" s="23"/>
      <c r="L66" s="23"/>
      <c r="M66" s="23"/>
    </row>
    <row r="67" spans="1:13" x14ac:dyDescent="0.25">
      <c r="B67" s="41"/>
      <c r="E67" s="38"/>
      <c r="F67" s="525"/>
      <c r="G67" s="122"/>
      <c r="H67" s="23"/>
      <c r="L67" s="23"/>
      <c r="M67" s="23"/>
    </row>
    <row r="68" spans="1:13" x14ac:dyDescent="0.25">
      <c r="B68" s="41" t="s">
        <v>1340</v>
      </c>
      <c r="C68" s="38"/>
      <c r="D68" s="38"/>
      <c r="E68" s="38"/>
      <c r="F68" s="56"/>
      <c r="G68" s="122"/>
      <c r="H68" s="23"/>
      <c r="L68" s="23"/>
      <c r="M68" s="23"/>
    </row>
    <row r="69" spans="1:13" x14ac:dyDescent="0.25">
      <c r="B69" s="41" t="s">
        <v>112</v>
      </c>
      <c r="E69" s="38"/>
      <c r="F69" s="56"/>
      <c r="G69" s="122"/>
      <c r="H69" s="23"/>
      <c r="L69" s="23"/>
      <c r="M69" s="23"/>
    </row>
    <row r="70" spans="1:13" x14ac:dyDescent="0.25">
      <c r="A70" s="25" t="s">
        <v>113</v>
      </c>
      <c r="B70" s="21" t="s">
        <v>114</v>
      </c>
      <c r="C70" s="103">
        <v>13505.981</v>
      </c>
      <c r="D70" s="103">
        <v>16649</v>
      </c>
      <c r="E70" s="21"/>
      <c r="F70" s="51">
        <v>0.16553620778100694</v>
      </c>
      <c r="G70" s="118">
        <f>IF($D$77=0,"",IF(D70="[Mark as ND1 if not relevant]","",D70/$D$77))</f>
        <v>0.2040568697144258</v>
      </c>
      <c r="H70" s="23"/>
      <c r="L70" s="23"/>
      <c r="M70" s="23"/>
    </row>
    <row r="71" spans="1:13" x14ac:dyDescent="0.25">
      <c r="A71" s="25" t="s">
        <v>115</v>
      </c>
      <c r="B71" s="21" t="s">
        <v>116</v>
      </c>
      <c r="C71" s="103">
        <v>4316.2619999999997</v>
      </c>
      <c r="D71" s="103">
        <v>6835</v>
      </c>
      <c r="E71" s="21"/>
      <c r="F71" s="51">
        <v>5.2902313668978546E-2</v>
      </c>
      <c r="G71" s="118">
        <f t="shared" ref="G71:G76" si="0">IF($D$77=0,"",IF(D71="[Mark as ND1 if not relevant]","",D71/$D$77))</f>
        <v>8.3772521142296844E-2</v>
      </c>
      <c r="H71" s="23"/>
      <c r="L71" s="23"/>
      <c r="M71" s="23"/>
    </row>
    <row r="72" spans="1:13" x14ac:dyDescent="0.25">
      <c r="A72" s="25" t="s">
        <v>117</v>
      </c>
      <c r="B72" s="21" t="s">
        <v>118</v>
      </c>
      <c r="C72" s="103">
        <v>4427.6000000000004</v>
      </c>
      <c r="D72" s="103">
        <v>6370</v>
      </c>
      <c r="E72" s="21"/>
      <c r="F72" s="118">
        <f t="shared" ref="F72:F76" si="1">IF($C$77=0,"",IF(C72="[for completion]","",C72/$C$77))</f>
        <v>5.4266264001084648E-2</v>
      </c>
      <c r="G72" s="118">
        <f t="shared" si="0"/>
        <v>7.8073293295747026E-2</v>
      </c>
      <c r="H72" s="23"/>
      <c r="L72" s="23"/>
      <c r="M72" s="23"/>
    </row>
    <row r="73" spans="1:13" x14ac:dyDescent="0.25">
      <c r="A73" s="25" t="s">
        <v>119</v>
      </c>
      <c r="B73" s="21" t="s">
        <v>120</v>
      </c>
      <c r="C73" s="103">
        <v>3792.6040000000003</v>
      </c>
      <c r="D73" s="103">
        <v>5127</v>
      </c>
      <c r="E73" s="21"/>
      <c r="F73" s="118">
        <f t="shared" si="1"/>
        <v>4.648352378615269E-2</v>
      </c>
      <c r="G73" s="118">
        <f t="shared" si="0"/>
        <v>6.283858315970095E-2</v>
      </c>
      <c r="H73" s="23"/>
      <c r="L73" s="23"/>
      <c r="M73" s="23"/>
    </row>
    <row r="74" spans="1:13" x14ac:dyDescent="0.25">
      <c r="A74" s="25" t="s">
        <v>121</v>
      </c>
      <c r="B74" s="21" t="s">
        <v>122</v>
      </c>
      <c r="C74" s="103">
        <v>3848.2190000000001</v>
      </c>
      <c r="D74" s="103">
        <v>4269</v>
      </c>
      <c r="E74" s="21"/>
      <c r="F74" s="118">
        <f t="shared" si="1"/>
        <v>4.7165161303638528E-2</v>
      </c>
      <c r="G74" s="118">
        <f t="shared" si="0"/>
        <v>5.2322588552518694E-2</v>
      </c>
      <c r="H74" s="23"/>
      <c r="L74" s="23"/>
      <c r="M74" s="23"/>
    </row>
    <row r="75" spans="1:13" x14ac:dyDescent="0.25">
      <c r="A75" s="25" t="s">
        <v>123</v>
      </c>
      <c r="B75" s="21" t="s">
        <v>124</v>
      </c>
      <c r="C75" s="103">
        <v>17721.401999999998</v>
      </c>
      <c r="D75" s="103">
        <v>17691</v>
      </c>
      <c r="E75" s="21"/>
      <c r="F75" s="118">
        <f t="shared" si="1"/>
        <v>0.21719990048815369</v>
      </c>
      <c r="G75" s="118">
        <f t="shared" si="0"/>
        <v>0.21682804265228581</v>
      </c>
      <c r="H75" s="23"/>
      <c r="L75" s="23"/>
      <c r="M75" s="23"/>
    </row>
    <row r="76" spans="1:13" x14ac:dyDescent="0.25">
      <c r="A76" s="25" t="s">
        <v>125</v>
      </c>
      <c r="B76" s="21" t="s">
        <v>126</v>
      </c>
      <c r="C76" s="103">
        <f>33977.218</f>
        <v>33977.218000000001</v>
      </c>
      <c r="D76" s="103">
        <f>24648</f>
        <v>24648</v>
      </c>
      <c r="E76" s="21"/>
      <c r="F76" s="118">
        <f t="shared" si="1"/>
        <v>0.4164370498713536</v>
      </c>
      <c r="G76" s="118">
        <f t="shared" si="0"/>
        <v>0.30209584507905379</v>
      </c>
      <c r="H76" s="23"/>
      <c r="L76" s="23"/>
      <c r="M76" s="23"/>
    </row>
    <row r="77" spans="1:13" x14ac:dyDescent="0.25">
      <c r="A77" s="25" t="s">
        <v>127</v>
      </c>
      <c r="B77" s="57" t="s">
        <v>99</v>
      </c>
      <c r="C77" s="50">
        <f>SUM(C70:C76)+1</f>
        <v>81590.285999999993</v>
      </c>
      <c r="D77" s="50">
        <f>SUM(D70:D76)+1</f>
        <v>81590</v>
      </c>
      <c r="E77" s="41"/>
      <c r="F77" s="119">
        <f t="shared" ref="F77" si="2">SUM(F70:F76)</f>
        <v>0.99999042090036871</v>
      </c>
      <c r="G77" s="119">
        <f>SUM(G70:G76)</f>
        <v>0.99998774359602893</v>
      </c>
      <c r="H77" s="23"/>
      <c r="L77" s="23"/>
      <c r="M77" s="23"/>
    </row>
    <row r="78" spans="1:13" hidden="1" outlineLevel="1" x14ac:dyDescent="0.25">
      <c r="A78" s="25" t="s">
        <v>128</v>
      </c>
      <c r="B78" s="58" t="s">
        <v>129</v>
      </c>
      <c r="C78" s="50"/>
      <c r="D78" s="50"/>
      <c r="E78" s="41"/>
      <c r="F78" s="118">
        <f>IF($C$77=0,"",IF(C78="[for completion]","",C78/$C$77))</f>
        <v>0</v>
      </c>
      <c r="G78" s="118">
        <f t="shared" ref="G78:G82" si="3">IF($D$77=0,"",IF(D78="[for completion]","",D78/$D$77))</f>
        <v>0</v>
      </c>
      <c r="H78" s="23"/>
      <c r="L78" s="23"/>
      <c r="M78" s="23"/>
    </row>
    <row r="79" spans="1:13" hidden="1" outlineLevel="1" x14ac:dyDescent="0.25">
      <c r="A79" s="25" t="s">
        <v>130</v>
      </c>
      <c r="B79" s="58" t="s">
        <v>131</v>
      </c>
      <c r="C79" s="50"/>
      <c r="D79" s="50"/>
      <c r="E79" s="41"/>
      <c r="F79" s="118">
        <f t="shared" ref="F79:F82" si="4">IF($C$77=0,"",IF(C79="[for completion]","",C79/$C$77))</f>
        <v>0</v>
      </c>
      <c r="G79" s="118">
        <f t="shared" si="3"/>
        <v>0</v>
      </c>
      <c r="H79" s="23"/>
      <c r="L79" s="23"/>
      <c r="M79" s="23"/>
    </row>
    <row r="80" spans="1:13" hidden="1" outlineLevel="1" x14ac:dyDescent="0.25">
      <c r="A80" s="25" t="s">
        <v>132</v>
      </c>
      <c r="B80" s="58" t="s">
        <v>133</v>
      </c>
      <c r="C80" s="50"/>
      <c r="D80" s="50"/>
      <c r="E80" s="41"/>
      <c r="F80" s="118">
        <f t="shared" si="4"/>
        <v>0</v>
      </c>
      <c r="G80" s="118">
        <f t="shared" si="3"/>
        <v>0</v>
      </c>
      <c r="H80" s="23"/>
      <c r="L80" s="23"/>
      <c r="M80" s="23"/>
    </row>
    <row r="81" spans="1:13" hidden="1" outlineLevel="1" x14ac:dyDescent="0.25">
      <c r="A81" s="25" t="s">
        <v>134</v>
      </c>
      <c r="B81" s="58" t="s">
        <v>135</v>
      </c>
      <c r="C81" s="50"/>
      <c r="D81" s="50"/>
      <c r="E81" s="41"/>
      <c r="F81" s="118">
        <f t="shared" si="4"/>
        <v>0</v>
      </c>
      <c r="G81" s="118">
        <f t="shared" si="3"/>
        <v>0</v>
      </c>
      <c r="H81" s="23"/>
      <c r="L81" s="23"/>
      <c r="M81" s="23"/>
    </row>
    <row r="82" spans="1:13" hidden="1" outlineLevel="1" x14ac:dyDescent="0.25">
      <c r="A82" s="25" t="s">
        <v>136</v>
      </c>
      <c r="B82" s="58" t="s">
        <v>137</v>
      </c>
      <c r="C82" s="50"/>
      <c r="D82" s="50"/>
      <c r="E82" s="41"/>
      <c r="F82" s="118">
        <f t="shared" si="4"/>
        <v>0</v>
      </c>
      <c r="G82" s="118">
        <f t="shared" si="3"/>
        <v>0</v>
      </c>
      <c r="H82" s="23"/>
      <c r="L82" s="23"/>
      <c r="M82" s="23"/>
    </row>
    <row r="83" spans="1:13" hidden="1" outlineLevel="1" x14ac:dyDescent="0.25">
      <c r="A83" s="25" t="s">
        <v>138</v>
      </c>
      <c r="B83" s="58"/>
      <c r="C83" s="50"/>
      <c r="D83" s="50"/>
      <c r="E83" s="41"/>
      <c r="F83" s="118"/>
      <c r="G83" s="118"/>
      <c r="H83" s="23"/>
      <c r="L83" s="23"/>
      <c r="M83" s="23"/>
    </row>
    <row r="84" spans="1:13" hidden="1" outlineLevel="1" x14ac:dyDescent="0.25">
      <c r="A84" s="25" t="s">
        <v>139</v>
      </c>
      <c r="B84" s="58"/>
      <c r="C84" s="50"/>
      <c r="D84" s="50"/>
      <c r="E84" s="41"/>
      <c r="F84" s="118"/>
      <c r="G84" s="118"/>
      <c r="H84" s="23"/>
      <c r="L84" s="23"/>
      <c r="M84" s="23"/>
    </row>
    <row r="85" spans="1:13" hidden="1" outlineLevel="1" x14ac:dyDescent="0.25">
      <c r="A85" s="25" t="s">
        <v>140</v>
      </c>
      <c r="B85" s="58"/>
      <c r="C85" s="50"/>
      <c r="D85" s="50"/>
      <c r="E85" s="41"/>
      <c r="F85" s="118"/>
      <c r="G85" s="118"/>
      <c r="H85" s="23"/>
      <c r="L85" s="23"/>
      <c r="M85" s="23"/>
    </row>
    <row r="86" spans="1:13" hidden="1" outlineLevel="1" x14ac:dyDescent="0.25">
      <c r="A86" s="25" t="s">
        <v>141</v>
      </c>
      <c r="B86" s="57"/>
      <c r="C86" s="50"/>
      <c r="D86" s="50"/>
      <c r="E86" s="41"/>
      <c r="F86" s="118"/>
      <c r="G86" s="118"/>
      <c r="H86" s="23"/>
      <c r="L86" s="23"/>
      <c r="M86" s="23"/>
    </row>
    <row r="87" spans="1:13" hidden="1" outlineLevel="1" x14ac:dyDescent="0.25">
      <c r="A87" s="25" t="s">
        <v>142</v>
      </c>
      <c r="B87" s="58"/>
      <c r="C87" s="50"/>
      <c r="D87" s="50"/>
      <c r="E87" s="41"/>
      <c r="F87" s="118"/>
      <c r="G87" s="118"/>
      <c r="H87" s="23"/>
      <c r="L87" s="23"/>
      <c r="M87" s="23"/>
    </row>
    <row r="88" spans="1:13" ht="15" customHeight="1" collapsed="1" x14ac:dyDescent="0.25">
      <c r="A88" s="43"/>
      <c r="B88" s="44" t="s">
        <v>143</v>
      </c>
      <c r="C88" s="99" t="s">
        <v>1346</v>
      </c>
      <c r="D88" s="99" t="s">
        <v>1347</v>
      </c>
      <c r="E88" s="45"/>
      <c r="F88" s="127" t="s">
        <v>144</v>
      </c>
      <c r="G88" s="130" t="s">
        <v>145</v>
      </c>
      <c r="H88" s="23"/>
      <c r="L88" s="23"/>
      <c r="M88" s="23"/>
    </row>
    <row r="89" spans="1:13" x14ac:dyDescent="0.25">
      <c r="A89" s="25" t="s">
        <v>146</v>
      </c>
      <c r="B89" s="41" t="s">
        <v>111</v>
      </c>
      <c r="C89" s="108">
        <v>7.2</v>
      </c>
      <c r="D89" s="108">
        <v>7.2</v>
      </c>
      <c r="E89" s="38"/>
      <c r="F89" s="121"/>
      <c r="G89" s="122"/>
      <c r="H89" s="23"/>
      <c r="L89" s="23"/>
      <c r="M89" s="23"/>
    </row>
    <row r="90" spans="1:13" x14ac:dyDescent="0.25">
      <c r="B90" s="41"/>
      <c r="E90" s="38"/>
      <c r="F90" s="121"/>
      <c r="G90" s="122"/>
      <c r="H90" s="23"/>
      <c r="L90" s="23"/>
      <c r="M90" s="23"/>
    </row>
    <row r="91" spans="1:13" x14ac:dyDescent="0.25">
      <c r="B91" s="41" t="s">
        <v>1341</v>
      </c>
      <c r="C91" s="38"/>
      <c r="D91" s="38"/>
      <c r="E91" s="38"/>
      <c r="F91" s="122"/>
      <c r="G91" s="122"/>
      <c r="H91" s="23"/>
      <c r="L91" s="23"/>
      <c r="M91" s="23"/>
    </row>
    <row r="92" spans="1:13" x14ac:dyDescent="0.25">
      <c r="A92" s="25" t="s">
        <v>147</v>
      </c>
      <c r="B92" s="41" t="s">
        <v>112</v>
      </c>
      <c r="E92" s="38"/>
      <c r="F92" s="122"/>
      <c r="G92" s="122"/>
      <c r="H92" s="23"/>
      <c r="L92" s="23"/>
      <c r="M92" s="23"/>
    </row>
    <row r="93" spans="1:13" x14ac:dyDescent="0.25">
      <c r="A93" s="25" t="s">
        <v>148</v>
      </c>
      <c r="B93" s="21" t="s">
        <v>114</v>
      </c>
      <c r="C93" s="103">
        <v>9442.7999999999993</v>
      </c>
      <c r="D93" s="103">
        <v>9442.7999999999993</v>
      </c>
      <c r="E93" s="21"/>
      <c r="F93" s="118">
        <f>IF($C$100=0,"",IF(C93="[for completion]","",C93/$C$100))</f>
        <v>0.14181130071229889</v>
      </c>
      <c r="G93" s="118">
        <f>IF($D$100=0,"",IF(D93="[Mark as ND1 if not relevant]","",D93/$D$100))</f>
        <v>0.14181130071229889</v>
      </c>
      <c r="H93" s="23"/>
      <c r="L93" s="23"/>
      <c r="M93" s="23"/>
    </row>
    <row r="94" spans="1:13" x14ac:dyDescent="0.25">
      <c r="A94" s="25" t="s">
        <v>149</v>
      </c>
      <c r="B94" s="21" t="s">
        <v>116</v>
      </c>
      <c r="C94" s="103">
        <v>5700.5749999999998</v>
      </c>
      <c r="D94" s="103">
        <v>5700.5749999999998</v>
      </c>
      <c r="E94" s="21"/>
      <c r="F94" s="118">
        <f t="shared" ref="F94:F98" si="5">IF($C$100=0,"",IF(C94="[for completion]","",C94/$C$100))</f>
        <v>8.5610831062609957E-2</v>
      </c>
      <c r="G94" s="118">
        <f t="shared" ref="G94:G99" si="6">IF($D$100=0,"",IF(D94="[Mark as ND1 if not relevant]","",D94/$D$100))</f>
        <v>8.5610831062609957E-2</v>
      </c>
      <c r="H94" s="23"/>
      <c r="L94" s="23"/>
      <c r="M94" s="23"/>
    </row>
    <row r="95" spans="1:13" x14ac:dyDescent="0.25">
      <c r="A95" s="25" t="s">
        <v>150</v>
      </c>
      <c r="B95" s="21" t="s">
        <v>118</v>
      </c>
      <c r="C95" s="103">
        <v>5934.759</v>
      </c>
      <c r="D95" s="103">
        <v>5934.759</v>
      </c>
      <c r="E95" s="21"/>
      <c r="F95" s="118">
        <f t="shared" si="5"/>
        <v>8.9127789766173415E-2</v>
      </c>
      <c r="G95" s="118">
        <f t="shared" si="6"/>
        <v>8.9127789766173415E-2</v>
      </c>
      <c r="H95" s="23"/>
      <c r="L95" s="23"/>
      <c r="M95" s="23"/>
    </row>
    <row r="96" spans="1:13" x14ac:dyDescent="0.25">
      <c r="A96" s="25" t="s">
        <v>151</v>
      </c>
      <c r="B96" s="21" t="s">
        <v>120</v>
      </c>
      <c r="C96" s="103">
        <v>6594.759</v>
      </c>
      <c r="D96" s="103">
        <v>6594.759</v>
      </c>
      <c r="E96" s="21"/>
      <c r="F96" s="118">
        <f t="shared" si="5"/>
        <v>9.9039622958671109E-2</v>
      </c>
      <c r="G96" s="118">
        <f t="shared" si="6"/>
        <v>9.9039622958671109E-2</v>
      </c>
      <c r="H96" s="23"/>
      <c r="L96" s="23"/>
      <c r="M96" s="23"/>
    </row>
    <row r="97" spans="1:14" x14ac:dyDescent="0.25">
      <c r="A97" s="25" t="s">
        <v>152</v>
      </c>
      <c r="B97" s="21" t="s">
        <v>122</v>
      </c>
      <c r="C97" s="103">
        <v>7174.5609999999997</v>
      </c>
      <c r="D97" s="103">
        <v>7174.5609999999997</v>
      </c>
      <c r="E97" s="21"/>
      <c r="F97" s="118">
        <f t="shared" si="5"/>
        <v>0.1077470482748477</v>
      </c>
      <c r="G97" s="118">
        <f t="shared" si="6"/>
        <v>0.1077470482748477</v>
      </c>
      <c r="H97" s="23"/>
      <c r="L97" s="23"/>
      <c r="M97" s="23"/>
    </row>
    <row r="98" spans="1:14" x14ac:dyDescent="0.25">
      <c r="A98" s="25" t="s">
        <v>153</v>
      </c>
      <c r="B98" s="21" t="s">
        <v>124</v>
      </c>
      <c r="C98" s="103">
        <v>18462.013999999999</v>
      </c>
      <c r="D98" s="103">
        <v>18462.013999999999</v>
      </c>
      <c r="E98" s="21"/>
      <c r="F98" s="118">
        <f t="shared" si="5"/>
        <v>0.27726121691751093</v>
      </c>
      <c r="G98" s="118">
        <f t="shared" si="6"/>
        <v>0.27726121691751093</v>
      </c>
      <c r="H98" s="23"/>
      <c r="L98" s="23"/>
      <c r="M98" s="23"/>
    </row>
    <row r="99" spans="1:14" x14ac:dyDescent="0.25">
      <c r="A99" s="25" t="s">
        <v>154</v>
      </c>
      <c r="B99" s="21" t="s">
        <v>126</v>
      </c>
      <c r="C99" s="103">
        <v>13277.609</v>
      </c>
      <c r="D99" s="103">
        <v>13277.609</v>
      </c>
      <c r="E99" s="21"/>
      <c r="F99" s="51">
        <v>0.19940219030788817</v>
      </c>
      <c r="G99" s="118">
        <f t="shared" si="6"/>
        <v>0.19940219030788817</v>
      </c>
      <c r="H99" s="23"/>
      <c r="L99" s="23"/>
      <c r="M99" s="23"/>
    </row>
    <row r="100" spans="1:14" x14ac:dyDescent="0.25">
      <c r="A100" s="25" t="s">
        <v>155</v>
      </c>
      <c r="B100" s="57" t="s">
        <v>99</v>
      </c>
      <c r="C100" s="50">
        <v>66587.07699999999</v>
      </c>
      <c r="D100" s="50">
        <v>66587.07699999999</v>
      </c>
      <c r="E100" s="41"/>
      <c r="F100" s="53">
        <v>1.0000000000000002</v>
      </c>
      <c r="G100" s="119">
        <f>SUM(G93:G99)</f>
        <v>1.0000000000000002</v>
      </c>
      <c r="H100" s="23"/>
      <c r="L100" s="23"/>
      <c r="M100" s="23"/>
    </row>
    <row r="101" spans="1:14" hidden="1" outlineLevel="1" x14ac:dyDescent="0.25">
      <c r="A101" s="25" t="s">
        <v>156</v>
      </c>
      <c r="B101" s="58" t="s">
        <v>129</v>
      </c>
      <c r="C101" s="118"/>
      <c r="D101" s="118"/>
      <c r="E101" s="41"/>
      <c r="F101" s="51">
        <v>0</v>
      </c>
      <c r="G101" s="118">
        <f t="shared" ref="G101:G105" si="7">IF($D$100=0,"",IF(D101="[for completion]","",D101/$D$100))</f>
        <v>0</v>
      </c>
      <c r="H101" s="23"/>
      <c r="L101" s="23"/>
      <c r="M101" s="23"/>
    </row>
    <row r="102" spans="1:14" hidden="1" outlineLevel="1" x14ac:dyDescent="0.25">
      <c r="A102" s="25" t="s">
        <v>157</v>
      </c>
      <c r="B102" s="58" t="s">
        <v>131</v>
      </c>
      <c r="C102" s="118"/>
      <c r="D102" s="118"/>
      <c r="E102" s="41"/>
      <c r="F102" s="51">
        <v>0</v>
      </c>
      <c r="G102" s="118">
        <f t="shared" si="7"/>
        <v>0</v>
      </c>
      <c r="H102" s="23"/>
      <c r="L102" s="23"/>
      <c r="M102" s="23"/>
    </row>
    <row r="103" spans="1:14" hidden="1" outlineLevel="1" x14ac:dyDescent="0.25">
      <c r="A103" s="25" t="s">
        <v>158</v>
      </c>
      <c r="B103" s="58" t="s">
        <v>133</v>
      </c>
      <c r="C103" s="118"/>
      <c r="D103" s="118"/>
      <c r="E103" s="41"/>
      <c r="F103" s="51">
        <v>0</v>
      </c>
      <c r="G103" s="118">
        <f t="shared" si="7"/>
        <v>0</v>
      </c>
      <c r="H103" s="23"/>
      <c r="L103" s="23"/>
      <c r="M103" s="23"/>
    </row>
    <row r="104" spans="1:14" hidden="1" outlineLevel="1" x14ac:dyDescent="0.25">
      <c r="A104" s="25" t="s">
        <v>159</v>
      </c>
      <c r="B104" s="58" t="s">
        <v>135</v>
      </c>
      <c r="C104" s="118"/>
      <c r="D104" s="118"/>
      <c r="E104" s="41"/>
      <c r="F104" s="51">
        <v>0</v>
      </c>
      <c r="G104" s="118">
        <f t="shared" si="7"/>
        <v>0</v>
      </c>
      <c r="H104" s="23"/>
      <c r="L104" s="23"/>
      <c r="M104" s="23"/>
    </row>
    <row r="105" spans="1:14" hidden="1" outlineLevel="1" x14ac:dyDescent="0.25">
      <c r="A105" s="25" t="s">
        <v>160</v>
      </c>
      <c r="B105" s="58" t="s">
        <v>137</v>
      </c>
      <c r="C105" s="118"/>
      <c r="D105" s="118"/>
      <c r="E105" s="41"/>
      <c r="F105" s="51">
        <v>0</v>
      </c>
      <c r="G105" s="118">
        <f t="shared" si="7"/>
        <v>0</v>
      </c>
      <c r="H105" s="23"/>
      <c r="L105" s="23"/>
      <c r="M105" s="23"/>
    </row>
    <row r="106" spans="1:14" hidden="1" outlineLevel="1" x14ac:dyDescent="0.25">
      <c r="A106" s="25" t="s">
        <v>161</v>
      </c>
      <c r="B106" s="58"/>
      <c r="C106" s="118"/>
      <c r="D106" s="118"/>
      <c r="E106" s="41"/>
      <c r="F106" s="51"/>
      <c r="G106" s="118"/>
      <c r="H106" s="23"/>
      <c r="L106" s="23"/>
      <c r="M106" s="23"/>
    </row>
    <row r="107" spans="1:14" hidden="1" outlineLevel="1" x14ac:dyDescent="0.25">
      <c r="A107" s="25" t="s">
        <v>162</v>
      </c>
      <c r="B107" s="58"/>
      <c r="C107" s="118"/>
      <c r="D107" s="118"/>
      <c r="E107" s="41"/>
      <c r="F107" s="51"/>
      <c r="G107" s="118"/>
      <c r="H107" s="23"/>
      <c r="L107" s="23"/>
      <c r="M107" s="23"/>
    </row>
    <row r="108" spans="1:14" hidden="1" outlineLevel="1" x14ac:dyDescent="0.25">
      <c r="A108" s="25" t="s">
        <v>163</v>
      </c>
      <c r="B108" s="57"/>
      <c r="C108" s="118"/>
      <c r="D108" s="118"/>
      <c r="E108" s="41"/>
      <c r="F108" s="51">
        <v>0</v>
      </c>
      <c r="G108" s="118"/>
      <c r="H108" s="23"/>
      <c r="L108" s="23"/>
      <c r="M108" s="23"/>
    </row>
    <row r="109" spans="1:14" hidden="1" outlineLevel="1" x14ac:dyDescent="0.25">
      <c r="A109" s="25" t="s">
        <v>164</v>
      </c>
      <c r="B109" s="58"/>
      <c r="C109" s="118"/>
      <c r="D109" s="118"/>
      <c r="E109" s="41"/>
      <c r="F109" s="51">
        <v>0</v>
      </c>
      <c r="G109" s="118"/>
      <c r="H109" s="23"/>
      <c r="L109" s="23"/>
      <c r="M109" s="23"/>
    </row>
    <row r="110" spans="1:14" hidden="1" outlineLevel="1" x14ac:dyDescent="0.25">
      <c r="A110" s="25" t="s">
        <v>165</v>
      </c>
      <c r="B110" s="58"/>
      <c r="C110" s="118"/>
      <c r="D110" s="118"/>
      <c r="E110" s="41"/>
      <c r="F110" s="51">
        <v>0</v>
      </c>
      <c r="G110" s="118"/>
      <c r="H110" s="23"/>
      <c r="L110" s="23"/>
      <c r="M110" s="23"/>
    </row>
    <row r="111" spans="1:14" ht="15" customHeight="1" collapsed="1" x14ac:dyDescent="0.25">
      <c r="A111" s="43"/>
      <c r="B111" s="44" t="s">
        <v>166</v>
      </c>
      <c r="C111" s="127" t="s">
        <v>167</v>
      </c>
      <c r="D111" s="127" t="s">
        <v>168</v>
      </c>
      <c r="E111" s="45"/>
      <c r="F111" s="46" t="s">
        <v>169</v>
      </c>
      <c r="G111" s="127" t="s">
        <v>170</v>
      </c>
      <c r="H111" s="23"/>
      <c r="L111" s="23"/>
      <c r="M111" s="23"/>
    </row>
    <row r="112" spans="1:14" s="59" customFormat="1" x14ac:dyDescent="0.25">
      <c r="A112" s="25" t="s">
        <v>171</v>
      </c>
      <c r="B112" s="41" t="s">
        <v>172</v>
      </c>
      <c r="C112" s="103">
        <v>75759</v>
      </c>
      <c r="D112" s="103">
        <f>81589.636714-1437</f>
        <v>80152.636713999993</v>
      </c>
      <c r="E112" s="51"/>
      <c r="F112" s="51">
        <v>0.92853704283010341</v>
      </c>
      <c r="G112" s="118">
        <f t="shared" ref="G112:G123" si="8">IF($D$127=0,"",IF(D112="[for completion]","",D112/$D$127))</f>
        <v>1</v>
      </c>
      <c r="H112" s="23"/>
      <c r="I112" s="25"/>
      <c r="J112" s="25"/>
      <c r="K112" s="25"/>
      <c r="L112" s="23"/>
      <c r="M112" s="23"/>
      <c r="N112" s="23"/>
    </row>
    <row r="113" spans="1:14" s="59" customFormat="1" x14ac:dyDescent="0.25">
      <c r="A113" s="25" t="s">
        <v>173</v>
      </c>
      <c r="B113" s="41" t="s">
        <v>174</v>
      </c>
      <c r="C113" s="103">
        <v>2452.4389999999999</v>
      </c>
      <c r="D113" s="111"/>
      <c r="E113" s="51"/>
      <c r="F113" s="118">
        <f t="shared" ref="F113:F123" si="9">IF($C$127=0,"",IF(C113="[for completion]","",C113/$C$127))</f>
        <v>3.0058216935033671E-2</v>
      </c>
      <c r="G113" s="118">
        <f t="shared" si="8"/>
        <v>0</v>
      </c>
      <c r="H113" s="23"/>
      <c r="I113" s="25"/>
      <c r="J113" s="25"/>
      <c r="K113" s="25"/>
      <c r="L113" s="23"/>
      <c r="M113" s="23"/>
      <c r="N113" s="23"/>
    </row>
    <row r="114" spans="1:14" s="59" customFormat="1" x14ac:dyDescent="0.25">
      <c r="A114" s="25" t="s">
        <v>175</v>
      </c>
      <c r="B114" s="41" t="s">
        <v>176</v>
      </c>
      <c r="C114" s="103">
        <v>102.404</v>
      </c>
      <c r="D114" s="111"/>
      <c r="E114" s="51"/>
      <c r="F114" s="118">
        <f t="shared" si="9"/>
        <v>1.2551103807332978E-3</v>
      </c>
      <c r="G114" s="118">
        <f t="shared" si="8"/>
        <v>0</v>
      </c>
      <c r="H114" s="23"/>
      <c r="I114" s="25"/>
      <c r="J114" s="25"/>
      <c r="K114" s="25"/>
      <c r="L114" s="23"/>
      <c r="M114" s="23"/>
      <c r="N114" s="23"/>
    </row>
    <row r="115" spans="1:14" s="59" customFormat="1" x14ac:dyDescent="0.25">
      <c r="A115" s="25" t="s">
        <v>177</v>
      </c>
      <c r="B115" s="41" t="s">
        <v>178</v>
      </c>
      <c r="C115" s="103"/>
      <c r="D115" s="25"/>
      <c r="E115" s="51"/>
      <c r="F115" s="118">
        <f t="shared" si="9"/>
        <v>0</v>
      </c>
      <c r="G115" s="118">
        <f t="shared" si="8"/>
        <v>0</v>
      </c>
      <c r="H115" s="23"/>
      <c r="I115" s="25"/>
      <c r="J115" s="25"/>
      <c r="K115" s="25"/>
      <c r="L115" s="23"/>
      <c r="M115" s="23"/>
      <c r="N115" s="23"/>
    </row>
    <row r="116" spans="1:14" s="59" customFormat="1" x14ac:dyDescent="0.25">
      <c r="A116" s="25" t="s">
        <v>179</v>
      </c>
      <c r="B116" s="41" t="s">
        <v>180</v>
      </c>
      <c r="C116" s="103">
        <v>1330.011</v>
      </c>
      <c r="D116" s="111"/>
      <c r="E116" s="51"/>
      <c r="F116" s="118">
        <f t="shared" si="9"/>
        <v>1.6301224684479844E-2</v>
      </c>
      <c r="G116" s="118">
        <f t="shared" si="8"/>
        <v>0</v>
      </c>
      <c r="H116" s="23"/>
      <c r="I116" s="25"/>
      <c r="J116" s="25"/>
      <c r="K116" s="25"/>
      <c r="L116" s="23"/>
      <c r="M116" s="23"/>
      <c r="N116" s="23"/>
    </row>
    <row r="117" spans="1:14" s="59" customFormat="1" x14ac:dyDescent="0.25">
      <c r="A117" s="25" t="s">
        <v>181</v>
      </c>
      <c r="B117" s="41" t="s">
        <v>182</v>
      </c>
      <c r="C117" s="103">
        <v>3.5000000000000003E-2</v>
      </c>
      <c r="D117" s="25"/>
      <c r="E117" s="41"/>
      <c r="F117" s="118">
        <f t="shared" si="9"/>
        <v>4.2897604903778591E-7</v>
      </c>
      <c r="G117" s="118">
        <f t="shared" si="8"/>
        <v>0</v>
      </c>
      <c r="H117" s="23"/>
      <c r="I117" s="25"/>
      <c r="J117" s="25"/>
      <c r="K117" s="25"/>
      <c r="L117" s="23"/>
      <c r="M117" s="23"/>
      <c r="N117" s="23"/>
    </row>
    <row r="118" spans="1:14" x14ac:dyDescent="0.25">
      <c r="A118" s="25" t="s">
        <v>183</v>
      </c>
      <c r="B118" s="41" t="s">
        <v>184</v>
      </c>
      <c r="C118" s="103">
        <v>9.7870000000000006E-3</v>
      </c>
      <c r="E118" s="41"/>
      <c r="F118" s="118">
        <f t="shared" si="9"/>
        <v>1.1995395976950887E-7</v>
      </c>
      <c r="G118" s="118">
        <f t="shared" si="8"/>
        <v>0</v>
      </c>
      <c r="H118" s="23"/>
      <c r="L118" s="23"/>
      <c r="M118" s="23"/>
    </row>
    <row r="119" spans="1:14" x14ac:dyDescent="0.25">
      <c r="A119" s="25" t="s">
        <v>185</v>
      </c>
      <c r="B119" s="41" t="s">
        <v>186</v>
      </c>
      <c r="C119" s="111"/>
      <c r="E119" s="41"/>
      <c r="F119" s="118">
        <f t="shared" si="9"/>
        <v>0</v>
      </c>
      <c r="G119" s="118">
        <f t="shared" si="8"/>
        <v>0</v>
      </c>
      <c r="H119" s="23"/>
      <c r="L119" s="23"/>
      <c r="M119" s="23"/>
    </row>
    <row r="120" spans="1:14" x14ac:dyDescent="0.25">
      <c r="A120" s="25" t="s">
        <v>187</v>
      </c>
      <c r="B120" s="41" t="s">
        <v>188</v>
      </c>
      <c r="C120" s="111"/>
      <c r="E120" s="41"/>
      <c r="F120" s="118">
        <f t="shared" si="9"/>
        <v>0</v>
      </c>
      <c r="G120" s="118">
        <f t="shared" si="8"/>
        <v>0</v>
      </c>
      <c r="H120" s="23"/>
      <c r="L120" s="23"/>
      <c r="M120" s="23"/>
    </row>
    <row r="121" spans="1:14" x14ac:dyDescent="0.25">
      <c r="A121" s="25" t="s">
        <v>189</v>
      </c>
      <c r="B121" s="41" t="s">
        <v>190</v>
      </c>
      <c r="C121" s="111">
        <v>6.7150000000000001E-2</v>
      </c>
      <c r="E121" s="41"/>
      <c r="F121" s="118">
        <f t="shared" si="9"/>
        <v>8.2302119122535206E-7</v>
      </c>
      <c r="G121" s="118">
        <f t="shared" si="8"/>
        <v>0</v>
      </c>
      <c r="H121" s="23"/>
      <c r="L121" s="23"/>
      <c r="M121" s="23"/>
    </row>
    <row r="122" spans="1:14" x14ac:dyDescent="0.25">
      <c r="A122" s="25" t="s">
        <v>191</v>
      </c>
      <c r="B122" s="41" t="s">
        <v>192</v>
      </c>
      <c r="C122" s="111"/>
      <c r="E122" s="41"/>
      <c r="F122" s="118">
        <f t="shared" si="9"/>
        <v>0</v>
      </c>
      <c r="G122" s="118">
        <f t="shared" si="8"/>
        <v>0</v>
      </c>
      <c r="H122" s="23"/>
      <c r="L122" s="23"/>
      <c r="M122" s="23"/>
    </row>
    <row r="123" spans="1:14" x14ac:dyDescent="0.25">
      <c r="A123" s="25" t="s">
        <v>193</v>
      </c>
      <c r="B123" s="41" t="s">
        <v>194</v>
      </c>
      <c r="C123" s="111"/>
      <c r="E123" s="41"/>
      <c r="F123" s="118">
        <f t="shared" si="9"/>
        <v>0</v>
      </c>
      <c r="G123" s="118">
        <f t="shared" si="8"/>
        <v>0</v>
      </c>
      <c r="H123" s="23"/>
      <c r="L123" s="23"/>
      <c r="M123" s="23"/>
    </row>
    <row r="124" spans="1:14" x14ac:dyDescent="0.25">
      <c r="A124" s="25" t="s">
        <v>195</v>
      </c>
      <c r="B124" s="41" t="s">
        <v>196</v>
      </c>
      <c r="C124" s="111"/>
      <c r="E124" s="41"/>
      <c r="F124" s="118"/>
      <c r="G124" s="118"/>
      <c r="H124" s="23"/>
      <c r="L124" s="23"/>
      <c r="M124" s="23"/>
    </row>
    <row r="125" spans="1:14" x14ac:dyDescent="0.25">
      <c r="A125" s="25" t="s">
        <v>197</v>
      </c>
      <c r="B125" s="41" t="s">
        <v>198</v>
      </c>
      <c r="C125" s="111"/>
      <c r="E125" s="41"/>
      <c r="F125" s="118"/>
      <c r="G125" s="118"/>
      <c r="H125" s="23"/>
      <c r="L125" s="23"/>
      <c r="M125" s="23"/>
    </row>
    <row r="126" spans="1:14" x14ac:dyDescent="0.25">
      <c r="A126" s="25" t="s">
        <v>199</v>
      </c>
      <c r="B126" s="41" t="s">
        <v>97</v>
      </c>
      <c r="C126" s="50">
        <v>1945.670777</v>
      </c>
      <c r="D126" s="41"/>
      <c r="E126" s="41"/>
      <c r="F126" s="118">
        <f>IF($C$127=0,"",IF(C126="[for completion]","",C126/$C$127))</f>
        <v>2.3847033218449682E-2</v>
      </c>
      <c r="G126" s="118">
        <f>IF($D$127=0,"",IF(D126="[for completion]","",D126/$D$127))</f>
        <v>0</v>
      </c>
      <c r="H126" s="23"/>
      <c r="L126" s="23"/>
      <c r="M126" s="23"/>
    </row>
    <row r="127" spans="1:14" x14ac:dyDescent="0.25">
      <c r="A127" s="25" t="s">
        <v>200</v>
      </c>
      <c r="B127" s="57" t="s">
        <v>99</v>
      </c>
      <c r="C127" s="50">
        <f>SUM(C112:C126)</f>
        <v>81589.636714000007</v>
      </c>
      <c r="D127" s="50">
        <f>SUM(D112:D126)</f>
        <v>80152.636713999993</v>
      </c>
      <c r="E127" s="41"/>
      <c r="F127" s="113">
        <f>SUM(F112:F126)</f>
        <v>0.99999999999999989</v>
      </c>
      <c r="G127" s="113">
        <f>SUM(G112:G126)</f>
        <v>1</v>
      </c>
      <c r="H127" s="23"/>
      <c r="L127" s="23"/>
      <c r="M127" s="23"/>
    </row>
    <row r="128" spans="1:14" outlineLevel="1" x14ac:dyDescent="0.25">
      <c r="A128" s="25" t="s">
        <v>201</v>
      </c>
      <c r="B128" s="73" t="s">
        <v>1352</v>
      </c>
      <c r="C128" s="50">
        <f>C126</f>
        <v>1945.670777</v>
      </c>
      <c r="E128" s="41"/>
      <c r="F128" s="118">
        <f t="shared" ref="F128" si="10">IF($C$127=0,"",IF(C128="[for completion]","",C128/$C$127))</f>
        <v>2.3847033218449682E-2</v>
      </c>
      <c r="G128" s="118">
        <f t="shared" ref="G128" si="11">IF($D$127=0,"",IF(D128="[for completion]","",D128/$D$127))</f>
        <v>0</v>
      </c>
      <c r="H128" s="23"/>
      <c r="L128" s="23"/>
      <c r="M128" s="23"/>
    </row>
    <row r="129" spans="1:14" hidden="1" outlineLevel="1" x14ac:dyDescent="0.25">
      <c r="A129" s="25" t="s">
        <v>202</v>
      </c>
      <c r="B129" s="54"/>
      <c r="E129" s="41"/>
      <c r="F129" s="118"/>
      <c r="G129" s="118"/>
      <c r="H129" s="23"/>
      <c r="L129" s="23"/>
      <c r="M129" s="23"/>
    </row>
    <row r="130" spans="1:14" hidden="1" outlineLevel="1" x14ac:dyDescent="0.25">
      <c r="A130" s="25" t="s">
        <v>203</v>
      </c>
      <c r="B130" s="54"/>
      <c r="E130" s="41"/>
      <c r="F130" s="118"/>
      <c r="G130" s="118"/>
      <c r="H130" s="23"/>
      <c r="L130" s="23"/>
      <c r="M130" s="23"/>
    </row>
    <row r="131" spans="1:14" hidden="1" outlineLevel="1" x14ac:dyDescent="0.25">
      <c r="A131" s="25" t="s">
        <v>204</v>
      </c>
      <c r="B131" s="54"/>
      <c r="E131" s="41"/>
      <c r="F131" s="51">
        <v>0</v>
      </c>
      <c r="G131" s="118"/>
      <c r="H131" s="23"/>
      <c r="L131" s="23"/>
      <c r="M131" s="23"/>
    </row>
    <row r="132" spans="1:14" hidden="1" outlineLevel="1" x14ac:dyDescent="0.25">
      <c r="A132" s="25" t="s">
        <v>205</v>
      </c>
      <c r="B132" s="54"/>
      <c r="E132" s="41"/>
      <c r="F132" s="51">
        <v>0</v>
      </c>
      <c r="G132" s="118"/>
      <c r="H132" s="23"/>
      <c r="L132" s="23"/>
      <c r="M132" s="23"/>
    </row>
    <row r="133" spans="1:14" hidden="1" outlineLevel="1" x14ac:dyDescent="0.25">
      <c r="A133" s="25" t="s">
        <v>206</v>
      </c>
      <c r="B133" s="54"/>
      <c r="E133" s="41"/>
      <c r="F133" s="118"/>
      <c r="G133" s="118"/>
      <c r="H133" s="23"/>
      <c r="L133" s="23"/>
      <c r="M133" s="23"/>
    </row>
    <row r="134" spans="1:14" hidden="1" outlineLevel="1" x14ac:dyDescent="0.25">
      <c r="A134" s="25" t="s">
        <v>207</v>
      </c>
      <c r="B134" s="54"/>
      <c r="E134" s="41"/>
      <c r="F134" s="118"/>
      <c r="G134" s="118"/>
      <c r="H134" s="23"/>
      <c r="L134" s="23"/>
      <c r="M134" s="23"/>
    </row>
    <row r="135" spans="1:14" hidden="1" outlineLevel="1" x14ac:dyDescent="0.25">
      <c r="A135" s="25" t="s">
        <v>208</v>
      </c>
      <c r="B135" s="54"/>
      <c r="E135" s="41"/>
      <c r="F135" s="118"/>
      <c r="G135" s="118"/>
      <c r="H135" s="23"/>
      <c r="L135" s="23"/>
      <c r="M135" s="23"/>
    </row>
    <row r="136" spans="1:14" hidden="1" outlineLevel="1" x14ac:dyDescent="0.25">
      <c r="A136" s="25" t="s">
        <v>209</v>
      </c>
      <c r="B136" s="54"/>
      <c r="C136" s="55"/>
      <c r="D136" s="55"/>
      <c r="E136" s="55"/>
      <c r="F136" s="118"/>
      <c r="G136" s="118"/>
      <c r="H136" s="23"/>
      <c r="L136" s="23"/>
      <c r="M136" s="23"/>
    </row>
    <row r="137" spans="1:14" ht="15" customHeight="1" collapsed="1" x14ac:dyDescent="0.25">
      <c r="A137" s="43"/>
      <c r="B137" s="44" t="s">
        <v>210</v>
      </c>
      <c r="C137" s="46" t="s">
        <v>167</v>
      </c>
      <c r="D137" s="46" t="s">
        <v>168</v>
      </c>
      <c r="E137" s="45"/>
      <c r="F137" s="127" t="s">
        <v>169</v>
      </c>
      <c r="G137" s="127" t="s">
        <v>170</v>
      </c>
      <c r="H137" s="23"/>
      <c r="L137" s="23"/>
      <c r="M137" s="23"/>
    </row>
    <row r="138" spans="1:14" s="59" customFormat="1" x14ac:dyDescent="0.25">
      <c r="A138" s="25" t="s">
        <v>211</v>
      </c>
      <c r="B138" s="41" t="s">
        <v>172</v>
      </c>
      <c r="C138" s="109">
        <v>61039.464999999997</v>
      </c>
      <c r="D138" s="109">
        <v>65760</v>
      </c>
      <c r="E138" s="51"/>
      <c r="F138" s="118">
        <f>IF($C$153=0,"",IF(C138="[for completion]","",C138/$C$153))</f>
        <v>0.91668408491824926</v>
      </c>
      <c r="G138" s="118">
        <f>IF($D$153=0,"",IF(D138="[for completion]","",D138/$D$153))</f>
        <v>1</v>
      </c>
      <c r="H138" s="23"/>
      <c r="I138" s="25"/>
      <c r="J138" s="25"/>
      <c r="K138" s="25"/>
      <c r="L138" s="23"/>
      <c r="M138" s="23"/>
      <c r="N138" s="23"/>
    </row>
    <row r="139" spans="1:14" s="59" customFormat="1" x14ac:dyDescent="0.25">
      <c r="A139" s="25" t="s">
        <v>212</v>
      </c>
      <c r="B139" s="41" t="s">
        <v>174</v>
      </c>
      <c r="C139" s="109">
        <v>971.57600000000002</v>
      </c>
      <c r="D139" s="100"/>
      <c r="E139" s="51"/>
      <c r="F139" s="118">
        <f t="shared" ref="F139:F150" si="12">IF($C$153=0,"",IF(C139="[for completion]","",C139/$C$153))</f>
        <v>1.4591023307437787E-2</v>
      </c>
      <c r="G139" s="118">
        <f t="shared" ref="G139:G152" si="13">IF($D$153=0,"",IF(D139="[for completion]","",D139/$D$153))</f>
        <v>0</v>
      </c>
      <c r="H139" s="23"/>
      <c r="I139" s="25"/>
      <c r="J139" s="25"/>
      <c r="K139" s="25"/>
      <c r="L139" s="23"/>
      <c r="M139" s="23"/>
      <c r="N139" s="23"/>
    </row>
    <row r="140" spans="1:14" s="59" customFormat="1" x14ac:dyDescent="0.25">
      <c r="A140" s="25" t="s">
        <v>213</v>
      </c>
      <c r="B140" s="41" t="s">
        <v>176</v>
      </c>
      <c r="C140" s="109">
        <v>642.22299999999996</v>
      </c>
      <c r="D140" s="100"/>
      <c r="E140" s="51"/>
      <c r="F140" s="118">
        <f t="shared" si="12"/>
        <v>9.6448355677503528E-3</v>
      </c>
      <c r="G140" s="118">
        <f t="shared" si="13"/>
        <v>0</v>
      </c>
      <c r="H140" s="23"/>
      <c r="I140" s="25"/>
      <c r="J140" s="25"/>
      <c r="K140" s="25"/>
      <c r="L140" s="23"/>
      <c r="M140" s="23"/>
      <c r="N140" s="23"/>
    </row>
    <row r="141" spans="1:14" s="59" customFormat="1" x14ac:dyDescent="0.25">
      <c r="A141" s="25" t="s">
        <v>214</v>
      </c>
      <c r="B141" s="41" t="s">
        <v>178</v>
      </c>
      <c r="C141" s="109">
        <v>456.495</v>
      </c>
      <c r="D141" s="100"/>
      <c r="E141" s="51"/>
      <c r="F141" s="51">
        <v>6.85559254729307E-3</v>
      </c>
      <c r="G141" s="118">
        <f t="shared" si="13"/>
        <v>0</v>
      </c>
      <c r="H141" s="23"/>
      <c r="I141" s="25"/>
      <c r="J141" s="25"/>
      <c r="K141" s="25"/>
      <c r="L141" s="23"/>
      <c r="M141" s="23"/>
      <c r="N141" s="23"/>
    </row>
    <row r="142" spans="1:14" s="59" customFormat="1" x14ac:dyDescent="0.25">
      <c r="A142" s="25" t="s">
        <v>215</v>
      </c>
      <c r="B142" s="41" t="s">
        <v>180</v>
      </c>
      <c r="C142" s="109">
        <v>2783.9749999999999</v>
      </c>
      <c r="D142" s="109"/>
      <c r="E142" s="51"/>
      <c r="F142" s="51">
        <v>4.18094355071802E-2</v>
      </c>
      <c r="G142" s="118">
        <f t="shared" si="13"/>
        <v>0</v>
      </c>
      <c r="H142" s="23"/>
      <c r="I142" s="25"/>
      <c r="J142" s="25"/>
      <c r="K142" s="25"/>
      <c r="L142" s="23"/>
      <c r="M142" s="23"/>
      <c r="N142" s="23"/>
    </row>
    <row r="143" spans="1:14" s="59" customFormat="1" x14ac:dyDescent="0.25">
      <c r="A143" s="25" t="s">
        <v>216</v>
      </c>
      <c r="B143" s="41" t="s">
        <v>182</v>
      </c>
      <c r="C143" s="109">
        <v>171.374</v>
      </c>
      <c r="D143" s="100"/>
      <c r="E143" s="41"/>
      <c r="F143" s="118">
        <f t="shared" si="12"/>
        <v>2.5736762006151274E-3</v>
      </c>
      <c r="G143" s="118">
        <f t="shared" si="13"/>
        <v>0</v>
      </c>
      <c r="H143" s="23"/>
      <c r="I143" s="25"/>
      <c r="J143" s="25"/>
      <c r="K143" s="25"/>
      <c r="L143" s="23"/>
      <c r="M143" s="23"/>
      <c r="N143" s="23"/>
    </row>
    <row r="144" spans="1:14" x14ac:dyDescent="0.25">
      <c r="A144" s="25" t="s">
        <v>217</v>
      </c>
      <c r="B144" s="41" t="s">
        <v>184</v>
      </c>
      <c r="C144" s="109">
        <v>352.286</v>
      </c>
      <c r="D144" s="100"/>
      <c r="E144" s="41"/>
      <c r="F144" s="118">
        <f t="shared" si="12"/>
        <v>5.2905930538465623E-3</v>
      </c>
      <c r="G144" s="118">
        <f t="shared" si="13"/>
        <v>0</v>
      </c>
      <c r="H144" s="23"/>
      <c r="L144" s="23"/>
      <c r="M144" s="23"/>
    </row>
    <row r="145" spans="1:13" x14ac:dyDescent="0.25">
      <c r="A145" s="25" t="s">
        <v>218</v>
      </c>
      <c r="B145" s="41" t="s">
        <v>186</v>
      </c>
      <c r="E145" s="41"/>
      <c r="F145" s="118">
        <f t="shared" si="12"/>
        <v>0</v>
      </c>
      <c r="G145" s="118">
        <f t="shared" si="13"/>
        <v>0</v>
      </c>
      <c r="H145" s="23"/>
      <c r="L145" s="23"/>
      <c r="M145" s="23"/>
    </row>
    <row r="146" spans="1:13" x14ac:dyDescent="0.25">
      <c r="A146" s="25" t="s">
        <v>219</v>
      </c>
      <c r="B146" s="41" t="s">
        <v>188</v>
      </c>
      <c r="E146" s="41"/>
      <c r="F146" s="118">
        <f t="shared" si="12"/>
        <v>0</v>
      </c>
      <c r="G146" s="118">
        <f t="shared" si="13"/>
        <v>0</v>
      </c>
      <c r="H146" s="23"/>
      <c r="L146" s="23"/>
      <c r="M146" s="23"/>
    </row>
    <row r="147" spans="1:13" x14ac:dyDescent="0.25">
      <c r="A147" s="25" t="s">
        <v>220</v>
      </c>
      <c r="B147" s="41" t="s">
        <v>190</v>
      </c>
      <c r="E147" s="41"/>
      <c r="F147" s="118">
        <f t="shared" si="12"/>
        <v>0</v>
      </c>
      <c r="G147" s="118">
        <f t="shared" si="13"/>
        <v>0</v>
      </c>
      <c r="H147" s="23"/>
      <c r="L147" s="23"/>
      <c r="M147" s="23"/>
    </row>
    <row r="148" spans="1:13" x14ac:dyDescent="0.25">
      <c r="A148" s="25" t="s">
        <v>221</v>
      </c>
      <c r="B148" s="41" t="s">
        <v>192</v>
      </c>
      <c r="E148" s="41"/>
      <c r="F148" s="118">
        <f t="shared" si="12"/>
        <v>0</v>
      </c>
      <c r="G148" s="118">
        <f t="shared" si="13"/>
        <v>0</v>
      </c>
      <c r="H148" s="23"/>
      <c r="L148" s="23"/>
      <c r="M148" s="23"/>
    </row>
    <row r="149" spans="1:13" x14ac:dyDescent="0.25">
      <c r="A149" s="25" t="s">
        <v>222</v>
      </c>
      <c r="B149" s="41" t="s">
        <v>194</v>
      </c>
      <c r="E149" s="41"/>
      <c r="F149" s="118">
        <f t="shared" si="12"/>
        <v>0</v>
      </c>
      <c r="G149" s="118">
        <f t="shared" si="13"/>
        <v>0</v>
      </c>
      <c r="H149" s="23"/>
      <c r="L149" s="23"/>
      <c r="M149" s="23"/>
    </row>
    <row r="150" spans="1:13" x14ac:dyDescent="0.25">
      <c r="A150" s="25" t="s">
        <v>223</v>
      </c>
      <c r="B150" s="41" t="s">
        <v>196</v>
      </c>
      <c r="C150" s="103"/>
      <c r="E150" s="41"/>
      <c r="F150" s="118">
        <f t="shared" si="12"/>
        <v>0</v>
      </c>
      <c r="G150" s="118">
        <f t="shared" si="13"/>
        <v>0</v>
      </c>
      <c r="H150" s="23"/>
      <c r="L150" s="23"/>
      <c r="M150" s="23"/>
    </row>
    <row r="151" spans="1:13" x14ac:dyDescent="0.25">
      <c r="A151" s="25" t="s">
        <v>224</v>
      </c>
      <c r="B151" s="41" t="s">
        <v>198</v>
      </c>
      <c r="E151" s="41"/>
      <c r="F151" s="51">
        <v>0</v>
      </c>
      <c r="G151" s="118">
        <f t="shared" si="13"/>
        <v>0</v>
      </c>
      <c r="H151" s="23"/>
      <c r="L151" s="23"/>
      <c r="M151" s="23"/>
    </row>
    <row r="152" spans="1:13" x14ac:dyDescent="0.25">
      <c r="A152" s="25" t="s">
        <v>225</v>
      </c>
      <c r="B152" s="41" t="s">
        <v>97</v>
      </c>
      <c r="C152" s="103">
        <v>169.84800000000001</v>
      </c>
      <c r="E152" s="41"/>
      <c r="F152" s="51">
        <v>2.5507588976278676E-3</v>
      </c>
      <c r="G152" s="118">
        <f t="shared" si="13"/>
        <v>0</v>
      </c>
      <c r="H152" s="23"/>
      <c r="L152" s="23"/>
      <c r="M152" s="23"/>
    </row>
    <row r="153" spans="1:13" x14ac:dyDescent="0.25">
      <c r="A153" s="25" t="s">
        <v>226</v>
      </c>
      <c r="B153" s="57" t="s">
        <v>99</v>
      </c>
      <c r="C153" s="50">
        <v>66587.241999999984</v>
      </c>
      <c r="D153" s="50">
        <v>65760</v>
      </c>
      <c r="E153" s="41"/>
      <c r="F153" s="60">
        <v>1.0000000000000002</v>
      </c>
      <c r="G153" s="113">
        <f>SUM(G138:G152)</f>
        <v>1</v>
      </c>
      <c r="H153" s="23"/>
      <c r="L153" s="23"/>
      <c r="M153" s="23"/>
    </row>
    <row r="154" spans="1:13" outlineLevel="1" x14ac:dyDescent="0.25">
      <c r="A154" s="25" t="s">
        <v>227</v>
      </c>
      <c r="B154" s="73" t="s">
        <v>1352</v>
      </c>
      <c r="C154" s="103">
        <v>169.84800000000001</v>
      </c>
      <c r="E154" s="41"/>
      <c r="F154" s="51">
        <v>2.5507588976278676E-3</v>
      </c>
      <c r="G154" s="118">
        <f t="shared" ref="G154" si="14">IF($D$153=0,"",IF(D154="[for completion]","",D154/$D$153))</f>
        <v>0</v>
      </c>
      <c r="H154" s="23"/>
      <c r="L154" s="23"/>
      <c r="M154" s="23"/>
    </row>
    <row r="155" spans="1:13" outlineLevel="1" x14ac:dyDescent="0.25">
      <c r="A155" s="25" t="s">
        <v>228</v>
      </c>
      <c r="B155" s="54"/>
      <c r="E155" s="41"/>
      <c r="F155" s="51">
        <v>0</v>
      </c>
      <c r="G155" s="118"/>
      <c r="H155" s="23"/>
      <c r="L155" s="23"/>
      <c r="M155" s="23"/>
    </row>
    <row r="156" spans="1:13" outlineLevel="1" x14ac:dyDescent="0.25">
      <c r="A156" s="25" t="s">
        <v>229</v>
      </c>
      <c r="B156" s="54"/>
      <c r="E156" s="41"/>
      <c r="F156" s="118"/>
      <c r="G156" s="118"/>
      <c r="H156" s="23"/>
      <c r="L156" s="23"/>
      <c r="M156" s="23"/>
    </row>
    <row r="157" spans="1:13" outlineLevel="1" x14ac:dyDescent="0.25">
      <c r="A157" s="25" t="s">
        <v>230</v>
      </c>
      <c r="B157" s="54"/>
      <c r="E157" s="41"/>
      <c r="F157" s="118"/>
      <c r="G157" s="118"/>
      <c r="H157" s="23"/>
      <c r="L157" s="23"/>
      <c r="M157" s="23"/>
    </row>
    <row r="158" spans="1:13" outlineLevel="1" x14ac:dyDescent="0.25">
      <c r="A158" s="25" t="s">
        <v>231</v>
      </c>
      <c r="B158" s="54"/>
      <c r="E158" s="41"/>
      <c r="F158" s="118"/>
      <c r="G158" s="118"/>
      <c r="H158" s="23"/>
      <c r="L158" s="23"/>
      <c r="M158" s="23"/>
    </row>
    <row r="159" spans="1:13" outlineLevel="1" x14ac:dyDescent="0.25">
      <c r="A159" s="25" t="s">
        <v>232</v>
      </c>
      <c r="B159" s="54"/>
      <c r="E159" s="41"/>
      <c r="F159" s="118"/>
      <c r="G159" s="118"/>
      <c r="H159" s="23"/>
      <c r="L159" s="23"/>
      <c r="M159" s="23"/>
    </row>
    <row r="160" spans="1:13" outlineLevel="1" x14ac:dyDescent="0.25">
      <c r="A160" s="25" t="s">
        <v>233</v>
      </c>
      <c r="B160" s="54"/>
      <c r="E160" s="41"/>
      <c r="F160" s="118"/>
      <c r="G160" s="118"/>
      <c r="H160" s="23"/>
      <c r="L160" s="23"/>
      <c r="M160" s="23"/>
    </row>
    <row r="161" spans="1:13" outlineLevel="1" x14ac:dyDescent="0.25">
      <c r="A161" s="25" t="s">
        <v>234</v>
      </c>
      <c r="B161" s="54"/>
      <c r="E161" s="41"/>
      <c r="F161" s="51">
        <v>0</v>
      </c>
      <c r="G161" s="118"/>
      <c r="H161" s="23"/>
      <c r="L161" s="23"/>
      <c r="M161" s="23"/>
    </row>
    <row r="162" spans="1:13" outlineLevel="1" x14ac:dyDescent="0.25">
      <c r="A162" s="25" t="s">
        <v>235</v>
      </c>
      <c r="B162" s="54"/>
      <c r="C162" s="55"/>
      <c r="D162" s="55"/>
      <c r="E162" s="55"/>
      <c r="F162" s="118"/>
      <c r="G162" s="118"/>
      <c r="H162" s="23"/>
      <c r="L162" s="23"/>
      <c r="M162" s="23"/>
    </row>
    <row r="163" spans="1:13" ht="15" customHeight="1" x14ac:dyDescent="0.25">
      <c r="A163" s="43"/>
      <c r="B163" s="44" t="s">
        <v>236</v>
      </c>
      <c r="C163" s="99" t="s">
        <v>167</v>
      </c>
      <c r="D163" s="99" t="s">
        <v>168</v>
      </c>
      <c r="E163" s="45"/>
      <c r="F163" s="131" t="s">
        <v>169</v>
      </c>
      <c r="G163" s="131" t="s">
        <v>170</v>
      </c>
      <c r="H163" s="23"/>
      <c r="L163" s="23"/>
      <c r="M163" s="23"/>
    </row>
    <row r="164" spans="1:13" x14ac:dyDescent="0.25">
      <c r="A164" s="25" t="s">
        <v>238</v>
      </c>
      <c r="B164" s="23" t="s">
        <v>239</v>
      </c>
      <c r="C164" s="103">
        <v>59495.961000000003</v>
      </c>
      <c r="D164" s="103">
        <v>31023.796000000002</v>
      </c>
      <c r="E164" s="61"/>
      <c r="F164" s="120">
        <f>IF($C$167=0,"",IF(C164="[for completion]","",C164/$C$167))</f>
        <v>0.89350389533322472</v>
      </c>
      <c r="G164" s="120">
        <f t="shared" ref="G164" si="15">IF($D$167=0,"",IF(D164="[for completion]","",D164/$D$167))</f>
        <v>0.47177516274175557</v>
      </c>
      <c r="H164" s="23"/>
      <c r="L164" s="23"/>
      <c r="M164" s="23"/>
    </row>
    <row r="165" spans="1:13" x14ac:dyDescent="0.25">
      <c r="A165" s="25" t="s">
        <v>240</v>
      </c>
      <c r="B165" s="23" t="s">
        <v>241</v>
      </c>
      <c r="C165" s="103">
        <v>3636.31</v>
      </c>
      <c r="D165" s="103">
        <v>34735.910000000003</v>
      </c>
      <c r="E165" s="61"/>
      <c r="F165" s="120">
        <f t="shared" ref="F165:F166" si="16">IF($C$167=0,"",IF(C165="[for completion]","",C165/$C$167))</f>
        <v>5.4609709550521558E-2</v>
      </c>
      <c r="G165" s="120">
        <f>IF($D$167=0,"",IF(D165="[for completion]","",D165/$D$167))</f>
        <v>0.52822483725824443</v>
      </c>
      <c r="H165" s="23"/>
      <c r="L165" s="23"/>
      <c r="M165" s="23"/>
    </row>
    <row r="166" spans="1:13" x14ac:dyDescent="0.25">
      <c r="A166" s="25" t="s">
        <v>242</v>
      </c>
      <c r="B166" s="23" t="s">
        <v>97</v>
      </c>
      <c r="C166" s="103">
        <v>3454.9720000000002</v>
      </c>
      <c r="E166" s="61"/>
      <c r="F166" s="120">
        <f t="shared" si="16"/>
        <v>5.1886395116253724E-2</v>
      </c>
      <c r="G166" s="120">
        <f t="shared" ref="G166" si="17">IF($D$167=0,"",IF(D166="[for completion]","",D166/$D$167))</f>
        <v>0</v>
      </c>
      <c r="H166" s="23"/>
      <c r="L166" s="23"/>
      <c r="M166" s="23"/>
    </row>
    <row r="167" spans="1:13" x14ac:dyDescent="0.25">
      <c r="A167" s="25" t="s">
        <v>243</v>
      </c>
      <c r="B167" s="62" t="s">
        <v>99</v>
      </c>
      <c r="C167" s="50">
        <f>SUM(C164:C166)</f>
        <v>66587.243000000002</v>
      </c>
      <c r="D167" s="50">
        <f>SUM(D164:D166)</f>
        <v>65759.706000000006</v>
      </c>
      <c r="E167" s="61"/>
      <c r="F167" s="120">
        <f>SUM(F164:F166)</f>
        <v>1</v>
      </c>
      <c r="G167" s="120">
        <f>SUM(G164:G166)</f>
        <v>1</v>
      </c>
      <c r="H167" s="23"/>
      <c r="L167" s="23"/>
      <c r="M167" s="23"/>
    </row>
    <row r="168" spans="1:13" hidden="1" outlineLevel="1" x14ac:dyDescent="0.25">
      <c r="A168" s="25" t="s">
        <v>244</v>
      </c>
      <c r="B168" s="62"/>
      <c r="C168" s="23"/>
      <c r="D168" s="23"/>
      <c r="E168" s="61"/>
      <c r="F168" s="120"/>
      <c r="G168" s="132"/>
      <c r="H168" s="23"/>
      <c r="L168" s="23"/>
      <c r="M168" s="23"/>
    </row>
    <row r="169" spans="1:13" hidden="1" outlineLevel="1" x14ac:dyDescent="0.25">
      <c r="A169" s="25" t="s">
        <v>245</v>
      </c>
      <c r="B169" s="62"/>
      <c r="C169" s="23"/>
      <c r="D169" s="23"/>
      <c r="E169" s="61"/>
      <c r="F169" s="120"/>
      <c r="G169" s="132"/>
      <c r="H169" s="23"/>
      <c r="L169" s="23"/>
      <c r="M169" s="23"/>
    </row>
    <row r="170" spans="1:13" hidden="1" outlineLevel="1" x14ac:dyDescent="0.25">
      <c r="A170" s="25" t="s">
        <v>246</v>
      </c>
      <c r="B170" s="62"/>
      <c r="C170" s="23"/>
      <c r="D170" s="23"/>
      <c r="E170" s="61"/>
      <c r="F170" s="120"/>
      <c r="G170" s="132"/>
      <c r="H170" s="23"/>
      <c r="L170" s="23"/>
      <c r="M170" s="23"/>
    </row>
    <row r="171" spans="1:13" hidden="1" outlineLevel="1" x14ac:dyDescent="0.25">
      <c r="A171" s="25" t="s">
        <v>247</v>
      </c>
      <c r="B171" s="62"/>
      <c r="C171" s="23"/>
      <c r="D171" s="23"/>
      <c r="E171" s="61"/>
      <c r="F171" s="120"/>
      <c r="G171" s="132"/>
      <c r="H171" s="23"/>
      <c r="L171" s="23"/>
      <c r="M171" s="23"/>
    </row>
    <row r="172" spans="1:13" hidden="1" outlineLevel="1" x14ac:dyDescent="0.25">
      <c r="A172" s="25" t="s">
        <v>248</v>
      </c>
      <c r="B172" s="62"/>
      <c r="C172" s="23"/>
      <c r="D172" s="23"/>
      <c r="E172" s="61"/>
      <c r="F172" s="120"/>
      <c r="G172" s="132"/>
      <c r="H172" s="23"/>
      <c r="L172" s="23"/>
      <c r="M172" s="23"/>
    </row>
    <row r="173" spans="1:13" ht="15" customHeight="1" collapsed="1" x14ac:dyDescent="0.25">
      <c r="A173" s="43"/>
      <c r="B173" s="44" t="s">
        <v>249</v>
      </c>
      <c r="C173" s="43" t="s">
        <v>64</v>
      </c>
      <c r="D173" s="43"/>
      <c r="E173" s="45"/>
      <c r="F173" s="127" t="s">
        <v>250</v>
      </c>
      <c r="G173" s="127"/>
      <c r="H173" s="23"/>
      <c r="L173" s="23"/>
      <c r="M173" s="23"/>
    </row>
    <row r="174" spans="1:13" ht="15" customHeight="1" x14ac:dyDescent="0.25">
      <c r="A174" s="25" t="s">
        <v>251</v>
      </c>
      <c r="B174" s="41" t="s">
        <v>252</v>
      </c>
      <c r="C174" s="103">
        <v>244</v>
      </c>
      <c r="D174" s="38"/>
      <c r="E174" s="31"/>
      <c r="F174" s="118">
        <f>IF($C$179=0,"",IF(C174="[for completion]","",C174/$C$179))</f>
        <v>2.6395499783643445E-2</v>
      </c>
      <c r="G174" s="118"/>
      <c r="H174" s="23"/>
      <c r="L174" s="23"/>
      <c r="M174" s="23"/>
    </row>
    <row r="175" spans="1:13" ht="30.75" customHeight="1" x14ac:dyDescent="0.25">
      <c r="A175" s="25" t="s">
        <v>9</v>
      </c>
      <c r="B175" s="41" t="s">
        <v>1336</v>
      </c>
      <c r="C175" s="109"/>
      <c r="E175" s="53"/>
      <c r="F175" s="118">
        <f>IF($C$179=0,"",IF(C175="[for completion]","",C175/$C$179))</f>
        <v>0</v>
      </c>
      <c r="G175" s="118"/>
      <c r="H175" s="23"/>
      <c r="L175" s="23"/>
      <c r="M175" s="23"/>
    </row>
    <row r="176" spans="1:13" x14ac:dyDescent="0.25">
      <c r="A176" s="25" t="s">
        <v>253</v>
      </c>
      <c r="B176" s="41" t="s">
        <v>254</v>
      </c>
      <c r="C176" s="109">
        <v>2400</v>
      </c>
      <c r="E176" s="53"/>
      <c r="F176" s="118">
        <f>IF($C$179=0,"",IF(C176="[for completion]","",C176/$C$179))</f>
        <v>0.25962786672436172</v>
      </c>
      <c r="G176" s="118"/>
      <c r="H176" s="23"/>
      <c r="L176" s="23"/>
      <c r="M176" s="23"/>
    </row>
    <row r="177" spans="1:13" x14ac:dyDescent="0.25">
      <c r="A177" s="25" t="s">
        <v>255</v>
      </c>
      <c r="B177" s="41" t="s">
        <v>256</v>
      </c>
      <c r="C177" s="109">
        <v>6600</v>
      </c>
      <c r="E177" s="53"/>
      <c r="F177" s="118">
        <f t="shared" ref="F177:F187" si="18">IF($C$179=0,"",IF(C177="[for completion]","",C177/$C$179))</f>
        <v>0.71397663349199481</v>
      </c>
      <c r="G177" s="118"/>
      <c r="H177" s="23"/>
      <c r="L177" s="23"/>
      <c r="M177" s="23"/>
    </row>
    <row r="178" spans="1:13" x14ac:dyDescent="0.25">
      <c r="A178" s="25" t="s">
        <v>257</v>
      </c>
      <c r="B178" s="41" t="s">
        <v>97</v>
      </c>
      <c r="E178" s="53"/>
      <c r="F178" s="118">
        <f t="shared" si="18"/>
        <v>0</v>
      </c>
      <c r="G178" s="118"/>
      <c r="H178" s="23"/>
      <c r="L178" s="23"/>
      <c r="M178" s="23"/>
    </row>
    <row r="179" spans="1:13" x14ac:dyDescent="0.25">
      <c r="A179" s="25" t="s">
        <v>10</v>
      </c>
      <c r="B179" s="57" t="s">
        <v>99</v>
      </c>
      <c r="C179" s="109">
        <f>SUM(C174:C178)</f>
        <v>9244</v>
      </c>
      <c r="E179" s="53"/>
      <c r="F179" s="119">
        <f>SUM(F174:F178)</f>
        <v>1</v>
      </c>
      <c r="G179" s="118"/>
      <c r="H179" s="23"/>
      <c r="L179" s="23"/>
      <c r="M179" s="23"/>
    </row>
    <row r="180" spans="1:13" outlineLevel="1" x14ac:dyDescent="0.25">
      <c r="A180" s="25" t="s">
        <v>258</v>
      </c>
      <c r="B180" s="63" t="s">
        <v>259</v>
      </c>
      <c r="E180" s="53"/>
      <c r="F180" s="118">
        <f t="shared" si="18"/>
        <v>0</v>
      </c>
      <c r="G180" s="118"/>
      <c r="H180" s="23"/>
      <c r="L180" s="23"/>
      <c r="M180" s="23"/>
    </row>
    <row r="181" spans="1:13" s="63" customFormat="1" ht="30" outlineLevel="1" x14ac:dyDescent="0.25">
      <c r="A181" s="25" t="s">
        <v>260</v>
      </c>
      <c r="B181" s="63" t="s">
        <v>261</v>
      </c>
      <c r="F181" s="118">
        <f t="shared" si="18"/>
        <v>0</v>
      </c>
      <c r="G181" s="133"/>
    </row>
    <row r="182" spans="1:13" ht="30" outlineLevel="1" x14ac:dyDescent="0.25">
      <c r="A182" s="25" t="s">
        <v>262</v>
      </c>
      <c r="B182" s="63" t="s">
        <v>263</v>
      </c>
      <c r="E182" s="53"/>
      <c r="F182" s="118">
        <f t="shared" si="18"/>
        <v>0</v>
      </c>
      <c r="G182" s="118"/>
      <c r="H182" s="23"/>
      <c r="L182" s="23"/>
      <c r="M182" s="23"/>
    </row>
    <row r="183" spans="1:13" outlineLevel="1" x14ac:dyDescent="0.25">
      <c r="A183" s="25" t="s">
        <v>264</v>
      </c>
      <c r="B183" s="63" t="s">
        <v>265</v>
      </c>
      <c r="C183" s="103">
        <v>2400</v>
      </c>
      <c r="E183" s="53"/>
      <c r="F183" s="118">
        <f t="shared" si="18"/>
        <v>0.25962786672436172</v>
      </c>
      <c r="G183" s="118"/>
      <c r="H183" s="23"/>
      <c r="L183" s="23"/>
      <c r="M183" s="23"/>
    </row>
    <row r="184" spans="1:13" s="63" customFormat="1" ht="30" outlineLevel="1" x14ac:dyDescent="0.25">
      <c r="A184" s="25" t="s">
        <v>266</v>
      </c>
      <c r="B184" s="63" t="s">
        <v>267</v>
      </c>
      <c r="F184" s="118">
        <f t="shared" si="18"/>
        <v>0</v>
      </c>
      <c r="G184" s="133"/>
    </row>
    <row r="185" spans="1:13" ht="30" outlineLevel="1" x14ac:dyDescent="0.25">
      <c r="A185" s="25" t="s">
        <v>268</v>
      </c>
      <c r="B185" s="63" t="s">
        <v>269</v>
      </c>
      <c r="E185" s="53"/>
      <c r="F185" s="118">
        <f t="shared" si="18"/>
        <v>0</v>
      </c>
      <c r="G185" s="118"/>
      <c r="H185" s="23"/>
      <c r="L185" s="23"/>
      <c r="M185" s="23"/>
    </row>
    <row r="186" spans="1:13" outlineLevel="1" x14ac:dyDescent="0.25">
      <c r="A186" s="25" t="s">
        <v>270</v>
      </c>
      <c r="B186" s="63" t="s">
        <v>271</v>
      </c>
      <c r="E186" s="53"/>
      <c r="F186" s="118">
        <f t="shared" si="18"/>
        <v>0</v>
      </c>
      <c r="G186" s="118"/>
      <c r="H186" s="23"/>
      <c r="L186" s="23"/>
      <c r="M186" s="23"/>
    </row>
    <row r="187" spans="1:13" outlineLevel="1" x14ac:dyDescent="0.25">
      <c r="A187" s="25" t="s">
        <v>272</v>
      </c>
      <c r="B187" s="63" t="s">
        <v>273</v>
      </c>
      <c r="C187" s="103">
        <v>6844</v>
      </c>
      <c r="E187" s="53"/>
      <c r="F187" s="118">
        <f t="shared" si="18"/>
        <v>0.74037213327563822</v>
      </c>
      <c r="G187" s="118"/>
      <c r="H187" s="23"/>
      <c r="L187" s="23"/>
      <c r="M187" s="23"/>
    </row>
    <row r="188" spans="1:13" outlineLevel="1" x14ac:dyDescent="0.25">
      <c r="A188" s="25" t="s">
        <v>274</v>
      </c>
      <c r="B188" s="63"/>
      <c r="E188" s="53"/>
      <c r="F188" s="118"/>
      <c r="G188" s="118"/>
      <c r="H188" s="23"/>
      <c r="L188" s="23"/>
      <c r="M188" s="23"/>
    </row>
    <row r="189" spans="1:13" outlineLevel="1" x14ac:dyDescent="0.25">
      <c r="A189" s="25" t="s">
        <v>275</v>
      </c>
      <c r="B189" s="63"/>
      <c r="E189" s="53"/>
      <c r="F189" s="118"/>
      <c r="G189" s="118"/>
      <c r="H189" s="23"/>
      <c r="L189" s="23"/>
      <c r="M189" s="23"/>
    </row>
    <row r="190" spans="1:13" outlineLevel="1" x14ac:dyDescent="0.25">
      <c r="A190" s="25" t="s">
        <v>276</v>
      </c>
      <c r="B190" s="63"/>
      <c r="E190" s="53"/>
      <c r="F190" s="118"/>
      <c r="G190" s="118"/>
      <c r="H190" s="23"/>
      <c r="L190" s="23"/>
      <c r="M190" s="23"/>
    </row>
    <row r="191" spans="1:13" outlineLevel="1" x14ac:dyDescent="0.25">
      <c r="A191" s="25" t="s">
        <v>277</v>
      </c>
      <c r="B191" s="54"/>
      <c r="E191" s="53"/>
      <c r="F191" s="118">
        <f t="shared" ref="F191" si="19">IF($C$179=0,"",IF(C191="[for completion]","",C191/$C$179))</f>
        <v>0</v>
      </c>
      <c r="G191" s="118"/>
      <c r="H191" s="23"/>
      <c r="L191" s="23"/>
      <c r="M191" s="23"/>
    </row>
    <row r="192" spans="1:13" ht="15" customHeight="1" x14ac:dyDescent="0.25">
      <c r="A192" s="43"/>
      <c r="B192" s="44" t="s">
        <v>278</v>
      </c>
      <c r="C192" s="43" t="s">
        <v>64</v>
      </c>
      <c r="D192" s="43"/>
      <c r="E192" s="45"/>
      <c r="F192" s="127" t="s">
        <v>250</v>
      </c>
      <c r="G192" s="127"/>
      <c r="H192" s="23"/>
      <c r="L192" s="23"/>
      <c r="M192" s="23"/>
    </row>
    <row r="193" spans="1:13" x14ac:dyDescent="0.25">
      <c r="A193" s="25" t="s">
        <v>279</v>
      </c>
      <c r="B193" s="41" t="s">
        <v>280</v>
      </c>
      <c r="C193" s="103">
        <v>9244</v>
      </c>
      <c r="E193" s="50"/>
      <c r="F193" s="118">
        <f t="shared" ref="F193:F206" si="20">IF($C$208=0,"",IF(C193="[for completion]","",C193/$C$208))</f>
        <v>1</v>
      </c>
      <c r="G193" s="118"/>
      <c r="H193" s="23"/>
      <c r="L193" s="23"/>
      <c r="M193" s="23"/>
    </row>
    <row r="194" spans="1:13" x14ac:dyDescent="0.25">
      <c r="A194" s="25" t="s">
        <v>281</v>
      </c>
      <c r="B194" s="41" t="s">
        <v>282</v>
      </c>
      <c r="E194" s="53"/>
      <c r="F194" s="118">
        <f t="shared" si="20"/>
        <v>0</v>
      </c>
      <c r="G194" s="119"/>
      <c r="H194" s="23"/>
      <c r="L194" s="23"/>
      <c r="M194" s="23"/>
    </row>
    <row r="195" spans="1:13" x14ac:dyDescent="0.25">
      <c r="A195" s="25" t="s">
        <v>283</v>
      </c>
      <c r="B195" s="41" t="s">
        <v>284</v>
      </c>
      <c r="E195" s="53"/>
      <c r="F195" s="118">
        <f t="shared" si="20"/>
        <v>0</v>
      </c>
      <c r="G195" s="119"/>
      <c r="H195" s="23"/>
      <c r="L195" s="23"/>
      <c r="M195" s="23"/>
    </row>
    <row r="196" spans="1:13" x14ac:dyDescent="0.25">
      <c r="A196" s="25" t="s">
        <v>285</v>
      </c>
      <c r="B196" s="41" t="s">
        <v>286</v>
      </c>
      <c r="E196" s="53"/>
      <c r="F196" s="118">
        <f t="shared" si="20"/>
        <v>0</v>
      </c>
      <c r="G196" s="119"/>
      <c r="H196" s="23"/>
      <c r="L196" s="23"/>
      <c r="M196" s="23"/>
    </row>
    <row r="197" spans="1:13" x14ac:dyDescent="0.25">
      <c r="A197" s="25" t="s">
        <v>287</v>
      </c>
      <c r="B197" s="41" t="s">
        <v>288</v>
      </c>
      <c r="E197" s="53"/>
      <c r="F197" s="118">
        <f t="shared" si="20"/>
        <v>0</v>
      </c>
      <c r="G197" s="119"/>
      <c r="H197" s="23"/>
      <c r="L197" s="23"/>
      <c r="M197" s="23"/>
    </row>
    <row r="198" spans="1:13" x14ac:dyDescent="0.25">
      <c r="A198" s="25" t="s">
        <v>289</v>
      </c>
      <c r="B198" s="41" t="s">
        <v>290</v>
      </c>
      <c r="E198" s="53"/>
      <c r="F198" s="118">
        <f t="shared" si="20"/>
        <v>0</v>
      </c>
      <c r="G198" s="119"/>
      <c r="H198" s="23"/>
      <c r="L198" s="23"/>
      <c r="M198" s="23"/>
    </row>
    <row r="199" spans="1:13" x14ac:dyDescent="0.25">
      <c r="A199" s="25" t="s">
        <v>291</v>
      </c>
      <c r="B199" s="41" t="s">
        <v>292</v>
      </c>
      <c r="E199" s="53"/>
      <c r="F199" s="118">
        <f t="shared" si="20"/>
        <v>0</v>
      </c>
      <c r="G199" s="119"/>
      <c r="H199" s="23"/>
      <c r="L199" s="23"/>
      <c r="M199" s="23"/>
    </row>
    <row r="200" spans="1:13" x14ac:dyDescent="0.25">
      <c r="A200" s="25" t="s">
        <v>293</v>
      </c>
      <c r="B200" s="41" t="s">
        <v>12</v>
      </c>
      <c r="E200" s="53"/>
      <c r="F200" s="118">
        <f t="shared" si="20"/>
        <v>0</v>
      </c>
      <c r="G200" s="119"/>
      <c r="H200" s="23"/>
      <c r="L200" s="23"/>
      <c r="M200" s="23"/>
    </row>
    <row r="201" spans="1:13" x14ac:dyDescent="0.25">
      <c r="A201" s="25" t="s">
        <v>294</v>
      </c>
      <c r="B201" s="41" t="s">
        <v>295</v>
      </c>
      <c r="E201" s="53"/>
      <c r="F201" s="118">
        <f t="shared" si="20"/>
        <v>0</v>
      </c>
      <c r="G201" s="119"/>
      <c r="H201" s="23"/>
      <c r="L201" s="23"/>
      <c r="M201" s="23"/>
    </row>
    <row r="202" spans="1:13" x14ac:dyDescent="0.25">
      <c r="A202" s="25" t="s">
        <v>296</v>
      </c>
      <c r="B202" s="41" t="s">
        <v>297</v>
      </c>
      <c r="E202" s="53"/>
      <c r="F202" s="118">
        <f t="shared" si="20"/>
        <v>0</v>
      </c>
      <c r="G202" s="119"/>
      <c r="H202" s="23"/>
      <c r="L202" s="23"/>
      <c r="M202" s="23"/>
    </row>
    <row r="203" spans="1:13" x14ac:dyDescent="0.25">
      <c r="A203" s="25" t="s">
        <v>298</v>
      </c>
      <c r="B203" s="41" t="s">
        <v>299</v>
      </c>
      <c r="E203" s="53"/>
      <c r="F203" s="118">
        <f t="shared" si="20"/>
        <v>0</v>
      </c>
      <c r="G203" s="119"/>
      <c r="H203" s="23"/>
      <c r="L203" s="23"/>
      <c r="M203" s="23"/>
    </row>
    <row r="204" spans="1:13" x14ac:dyDescent="0.25">
      <c r="A204" s="25" t="s">
        <v>300</v>
      </c>
      <c r="B204" s="41" t="s">
        <v>301</v>
      </c>
      <c r="E204" s="53"/>
      <c r="F204" s="118">
        <f t="shared" si="20"/>
        <v>0</v>
      </c>
      <c r="G204" s="119"/>
      <c r="H204" s="23"/>
      <c r="L204" s="23"/>
      <c r="M204" s="23"/>
    </row>
    <row r="205" spans="1:13" x14ac:dyDescent="0.25">
      <c r="A205" s="25" t="s">
        <v>302</v>
      </c>
      <c r="B205" s="41" t="s">
        <v>303</v>
      </c>
      <c r="E205" s="53"/>
      <c r="F205" s="118">
        <f t="shared" si="20"/>
        <v>0</v>
      </c>
      <c r="G205" s="119"/>
      <c r="H205" s="23"/>
      <c r="L205" s="23"/>
      <c r="M205" s="23"/>
    </row>
    <row r="206" spans="1:13" x14ac:dyDescent="0.25">
      <c r="A206" s="25" t="s">
        <v>304</v>
      </c>
      <c r="B206" s="41" t="s">
        <v>97</v>
      </c>
      <c r="E206" s="53"/>
      <c r="F206" s="118">
        <f t="shared" si="20"/>
        <v>0</v>
      </c>
      <c r="G206" s="119"/>
      <c r="H206" s="23"/>
      <c r="L206" s="23"/>
      <c r="M206" s="23"/>
    </row>
    <row r="207" spans="1:13" x14ac:dyDescent="0.25">
      <c r="A207" s="25" t="s">
        <v>305</v>
      </c>
      <c r="B207" s="52" t="s">
        <v>306</v>
      </c>
      <c r="C207" s="103">
        <v>9244</v>
      </c>
      <c r="E207" s="53"/>
      <c r="F207" s="118"/>
      <c r="G207" s="119"/>
      <c r="H207" s="23"/>
      <c r="L207" s="23"/>
      <c r="M207" s="23"/>
    </row>
    <row r="208" spans="1:13" x14ac:dyDescent="0.25">
      <c r="A208" s="25" t="s">
        <v>307</v>
      </c>
      <c r="B208" s="57" t="s">
        <v>99</v>
      </c>
      <c r="C208" s="103">
        <f>SUM(C193:C206)</f>
        <v>9244</v>
      </c>
      <c r="D208" s="41"/>
      <c r="E208" s="53"/>
      <c r="F208" s="119">
        <f>SUM(F193:F206)</f>
        <v>1</v>
      </c>
      <c r="G208" s="119"/>
      <c r="H208" s="23"/>
      <c r="L208" s="23"/>
      <c r="M208" s="23"/>
    </row>
    <row r="209" spans="1:13" hidden="1" outlineLevel="1" x14ac:dyDescent="0.25">
      <c r="A209" s="25" t="s">
        <v>308</v>
      </c>
      <c r="B209" s="54"/>
      <c r="E209" s="53"/>
      <c r="F209" s="118">
        <f>IF($C$208=0,"",IF(C209="[for completion]","",C209/$C$208))</f>
        <v>0</v>
      </c>
      <c r="G209" s="119"/>
      <c r="H209" s="23"/>
      <c r="L209" s="23"/>
      <c r="M209" s="23"/>
    </row>
    <row r="210" spans="1:13" hidden="1" outlineLevel="1" x14ac:dyDescent="0.25">
      <c r="A210" s="25" t="s">
        <v>309</v>
      </c>
      <c r="B210" s="54"/>
      <c r="E210" s="53"/>
      <c r="F210" s="118">
        <f t="shared" ref="F210:F215" si="21">IF($C$208=0,"",IF(C210="[for completion]","",C210/$C$208))</f>
        <v>0</v>
      </c>
      <c r="G210" s="119"/>
      <c r="H210" s="23"/>
      <c r="L210" s="23"/>
      <c r="M210" s="23"/>
    </row>
    <row r="211" spans="1:13" hidden="1" outlineLevel="1" x14ac:dyDescent="0.25">
      <c r="A211" s="25" t="s">
        <v>310</v>
      </c>
      <c r="B211" s="54"/>
      <c r="E211" s="53"/>
      <c r="F211" s="118">
        <f t="shared" si="21"/>
        <v>0</v>
      </c>
      <c r="G211" s="119"/>
      <c r="H211" s="23"/>
      <c r="L211" s="23"/>
      <c r="M211" s="23"/>
    </row>
    <row r="212" spans="1:13" hidden="1" outlineLevel="1" x14ac:dyDescent="0.25">
      <c r="A212" s="25" t="s">
        <v>311</v>
      </c>
      <c r="B212" s="54"/>
      <c r="E212" s="53"/>
      <c r="F212" s="118">
        <f t="shared" si="21"/>
        <v>0</v>
      </c>
      <c r="G212" s="119"/>
      <c r="H212" s="23"/>
      <c r="L212" s="23"/>
      <c r="M212" s="23"/>
    </row>
    <row r="213" spans="1:13" hidden="1" outlineLevel="1" x14ac:dyDescent="0.25">
      <c r="A213" s="25" t="s">
        <v>312</v>
      </c>
      <c r="B213" s="54"/>
      <c r="E213" s="53"/>
      <c r="F213" s="118">
        <f t="shared" si="21"/>
        <v>0</v>
      </c>
      <c r="G213" s="119"/>
      <c r="H213" s="23"/>
      <c r="L213" s="23"/>
      <c r="M213" s="23"/>
    </row>
    <row r="214" spans="1:13" hidden="1" outlineLevel="1" x14ac:dyDescent="0.25">
      <c r="A214" s="25" t="s">
        <v>313</v>
      </c>
      <c r="B214" s="54"/>
      <c r="E214" s="53"/>
      <c r="F214" s="118">
        <f t="shared" si="21"/>
        <v>0</v>
      </c>
      <c r="G214" s="119"/>
      <c r="H214" s="23"/>
      <c r="L214" s="23"/>
      <c r="M214" s="23"/>
    </row>
    <row r="215" spans="1:13" hidden="1" outlineLevel="1" x14ac:dyDescent="0.25">
      <c r="A215" s="25" t="s">
        <v>314</v>
      </c>
      <c r="B215" s="54"/>
      <c r="E215" s="53"/>
      <c r="F215" s="118">
        <f t="shared" si="21"/>
        <v>0</v>
      </c>
      <c r="G215" s="119"/>
      <c r="H215" s="23"/>
      <c r="L215" s="23"/>
      <c r="M215" s="23"/>
    </row>
    <row r="216" spans="1:13" ht="15" customHeight="1" collapsed="1" x14ac:dyDescent="0.25">
      <c r="A216" s="43"/>
      <c r="B216" s="44" t="s">
        <v>315</v>
      </c>
      <c r="C216" s="43" t="s">
        <v>64</v>
      </c>
      <c r="D216" s="43"/>
      <c r="E216" s="45"/>
      <c r="F216" s="127" t="s">
        <v>87</v>
      </c>
      <c r="G216" s="127" t="s">
        <v>237</v>
      </c>
      <c r="H216" s="23"/>
      <c r="L216" s="23"/>
      <c r="M216" s="23"/>
    </row>
    <row r="217" spans="1:13" x14ac:dyDescent="0.25">
      <c r="A217" s="25" t="s">
        <v>316</v>
      </c>
      <c r="B217" s="21" t="s">
        <v>317</v>
      </c>
      <c r="C217" s="103">
        <v>9244</v>
      </c>
      <c r="E217" s="61"/>
      <c r="F217" s="118">
        <f>IF($C$220=0,"",IF(C217="[for completion]","",C217/$C$38))</f>
        <v>0.10959254903448537</v>
      </c>
      <c r="G217" s="118">
        <f>IF($C$220=0,"",IF(C217="[for completion]","",C217/$C$39))</f>
        <v>0.13882539240775282</v>
      </c>
      <c r="H217" s="23"/>
      <c r="L217" s="23"/>
      <c r="M217" s="23"/>
    </row>
    <row r="218" spans="1:13" x14ac:dyDescent="0.25">
      <c r="A218" s="25" t="s">
        <v>318</v>
      </c>
      <c r="B218" s="21" t="s">
        <v>319</v>
      </c>
      <c r="C218" s="103">
        <v>32973</v>
      </c>
      <c r="E218" s="61"/>
      <c r="F218" s="118">
        <f>IF($C$220=0,"",IF(C218="[for completion]","",C218/$C$38))</f>
        <v>0.39091249668045069</v>
      </c>
      <c r="G218" s="118">
        <f>IF($C$220=0,"",IF(C218="[for completion]","",C218/$C$39))</f>
        <v>0.49518494849208505</v>
      </c>
      <c r="H218" s="23"/>
      <c r="L218" s="23"/>
      <c r="M218" s="23"/>
    </row>
    <row r="219" spans="1:13" x14ac:dyDescent="0.25">
      <c r="A219" s="25" t="s">
        <v>320</v>
      </c>
      <c r="B219" s="21" t="s">
        <v>97</v>
      </c>
      <c r="C219" s="103">
        <v>0</v>
      </c>
      <c r="E219" s="61"/>
      <c r="F219" s="118">
        <f t="shared" ref="F219:F227" si="22">IF($C$220=0,"",IF(C219="[for completion]","",C219/$C$220))</f>
        <v>0</v>
      </c>
      <c r="G219" s="118">
        <f t="shared" ref="G219:G227" si="23">IF($C$220=0,"",IF(C219="[for completion]","",C219/$C$220))</f>
        <v>0</v>
      </c>
      <c r="H219" s="23"/>
      <c r="L219" s="23"/>
      <c r="M219" s="23"/>
    </row>
    <row r="220" spans="1:13" x14ac:dyDescent="0.25">
      <c r="A220" s="25" t="s">
        <v>321</v>
      </c>
      <c r="B220" s="57" t="s">
        <v>99</v>
      </c>
      <c r="C220" s="103">
        <f>SUM(C217:C219)</f>
        <v>42217</v>
      </c>
      <c r="E220" s="61"/>
      <c r="F220" s="113">
        <f>SUM(F217:F219)</f>
        <v>0.50050504571493604</v>
      </c>
      <c r="G220" s="113">
        <f>SUM(G217:G219)</f>
        <v>0.63401034089983788</v>
      </c>
      <c r="H220" s="23"/>
      <c r="L220" s="23"/>
      <c r="M220" s="23"/>
    </row>
    <row r="221" spans="1:13" hidden="1" outlineLevel="1" x14ac:dyDescent="0.25">
      <c r="A221" s="25" t="s">
        <v>322</v>
      </c>
      <c r="B221" s="54"/>
      <c r="E221" s="61"/>
      <c r="F221" s="118">
        <f t="shared" si="22"/>
        <v>0</v>
      </c>
      <c r="G221" s="118">
        <f t="shared" si="23"/>
        <v>0</v>
      </c>
      <c r="H221" s="23"/>
      <c r="L221" s="23"/>
      <c r="M221" s="23"/>
    </row>
    <row r="222" spans="1:13" hidden="1" outlineLevel="1" x14ac:dyDescent="0.25">
      <c r="A222" s="25" t="s">
        <v>323</v>
      </c>
      <c r="B222" s="54"/>
      <c r="E222" s="61"/>
      <c r="F222" s="118">
        <f t="shared" si="22"/>
        <v>0</v>
      </c>
      <c r="G222" s="118">
        <f t="shared" si="23"/>
        <v>0</v>
      </c>
      <c r="H222" s="23"/>
      <c r="L222" s="23"/>
      <c r="M222" s="23"/>
    </row>
    <row r="223" spans="1:13" hidden="1" outlineLevel="1" x14ac:dyDescent="0.25">
      <c r="A223" s="25" t="s">
        <v>324</v>
      </c>
      <c r="B223" s="54"/>
      <c r="E223" s="61"/>
      <c r="F223" s="118">
        <f t="shared" si="22"/>
        <v>0</v>
      </c>
      <c r="G223" s="118">
        <f t="shared" si="23"/>
        <v>0</v>
      </c>
      <c r="H223" s="23"/>
      <c r="L223" s="23"/>
      <c r="M223" s="23"/>
    </row>
    <row r="224" spans="1:13" hidden="1" outlineLevel="1" x14ac:dyDescent="0.25">
      <c r="A224" s="25" t="s">
        <v>325</v>
      </c>
      <c r="B224" s="54"/>
      <c r="E224" s="61"/>
      <c r="F224" s="118">
        <f t="shared" si="22"/>
        <v>0</v>
      </c>
      <c r="G224" s="118">
        <f t="shared" si="23"/>
        <v>0</v>
      </c>
      <c r="H224" s="23"/>
      <c r="L224" s="23"/>
      <c r="M224" s="23"/>
    </row>
    <row r="225" spans="1:14" hidden="1" outlineLevel="1" x14ac:dyDescent="0.25">
      <c r="A225" s="25" t="s">
        <v>326</v>
      </c>
      <c r="B225" s="54"/>
      <c r="E225" s="61"/>
      <c r="F225" s="118">
        <f t="shared" si="22"/>
        <v>0</v>
      </c>
      <c r="G225" s="118">
        <f t="shared" si="23"/>
        <v>0</v>
      </c>
      <c r="H225" s="23"/>
      <c r="L225" s="23"/>
      <c r="M225" s="23"/>
    </row>
    <row r="226" spans="1:14" hidden="1" outlineLevel="1" x14ac:dyDescent="0.25">
      <c r="A226" s="25" t="s">
        <v>327</v>
      </c>
      <c r="B226" s="54"/>
      <c r="E226" s="41"/>
      <c r="F226" s="118">
        <f t="shared" si="22"/>
        <v>0</v>
      </c>
      <c r="G226" s="118">
        <f t="shared" si="23"/>
        <v>0</v>
      </c>
      <c r="H226" s="23"/>
      <c r="L226" s="23"/>
      <c r="M226" s="23"/>
    </row>
    <row r="227" spans="1:14" hidden="1" outlineLevel="1" x14ac:dyDescent="0.25">
      <c r="A227" s="25" t="s">
        <v>328</v>
      </c>
      <c r="B227" s="54"/>
      <c r="E227" s="61"/>
      <c r="F227" s="118">
        <f t="shared" si="22"/>
        <v>0</v>
      </c>
      <c r="G227" s="118">
        <f t="shared" si="23"/>
        <v>0</v>
      </c>
      <c r="H227" s="23"/>
      <c r="L227" s="23"/>
      <c r="M227" s="23"/>
    </row>
    <row r="228" spans="1:14" ht="15" customHeight="1" collapsed="1" x14ac:dyDescent="0.25">
      <c r="A228" s="43"/>
      <c r="B228" s="44" t="s">
        <v>329</v>
      </c>
      <c r="C228" s="43"/>
      <c r="D228" s="43"/>
      <c r="E228" s="45"/>
      <c r="F228" s="127"/>
      <c r="G228" s="127"/>
      <c r="H228" s="23"/>
      <c r="L228" s="23"/>
      <c r="M228" s="23"/>
    </row>
    <row r="229" spans="1:14" ht="30" x14ac:dyDescent="0.25">
      <c r="A229" s="25" t="s">
        <v>330</v>
      </c>
      <c r="B229" s="41" t="s">
        <v>331</v>
      </c>
      <c r="C229" s="101" t="s">
        <v>1354</v>
      </c>
      <c r="H229" s="23"/>
      <c r="L229" s="23"/>
      <c r="M229" s="23"/>
    </row>
    <row r="230" spans="1:14" ht="15" customHeight="1" x14ac:dyDescent="0.25">
      <c r="A230" s="43"/>
      <c r="B230" s="44" t="s">
        <v>332</v>
      </c>
      <c r="C230" s="43"/>
      <c r="D230" s="43"/>
      <c r="E230" s="45"/>
      <c r="F230" s="127"/>
      <c r="G230" s="127"/>
      <c r="H230" s="23"/>
      <c r="L230" s="23"/>
      <c r="M230" s="23"/>
    </row>
    <row r="231" spans="1:14" x14ac:dyDescent="0.25">
      <c r="A231" s="25" t="s">
        <v>11</v>
      </c>
      <c r="B231" s="25" t="s">
        <v>1339</v>
      </c>
      <c r="C231" s="103">
        <v>70205</v>
      </c>
      <c r="E231" s="41"/>
      <c r="H231" s="23"/>
      <c r="L231" s="23"/>
      <c r="M231" s="23"/>
    </row>
    <row r="232" spans="1:14" x14ac:dyDescent="0.25">
      <c r="A232" s="25" t="s">
        <v>333</v>
      </c>
      <c r="B232" s="64" t="s">
        <v>334</v>
      </c>
      <c r="C232" s="25" t="s">
        <v>1353</v>
      </c>
      <c r="E232" s="41"/>
      <c r="H232" s="23"/>
      <c r="L232" s="23"/>
      <c r="M232" s="23"/>
    </row>
    <row r="233" spans="1:14" x14ac:dyDescent="0.25">
      <c r="A233" s="25" t="s">
        <v>335</v>
      </c>
      <c r="B233" s="64" t="s">
        <v>336</v>
      </c>
      <c r="C233" s="25" t="s">
        <v>1353</v>
      </c>
      <c r="E233" s="41"/>
      <c r="H233" s="23"/>
      <c r="L233" s="23"/>
      <c r="M233" s="23"/>
    </row>
    <row r="234" spans="1:14" hidden="1" outlineLevel="1" x14ac:dyDescent="0.25">
      <c r="A234" s="25" t="s">
        <v>337</v>
      </c>
      <c r="B234" s="39" t="s">
        <v>338</v>
      </c>
      <c r="C234" s="41"/>
      <c r="D234" s="41"/>
      <c r="E234" s="41"/>
      <c r="H234" s="23"/>
      <c r="L234" s="23"/>
      <c r="M234" s="23"/>
    </row>
    <row r="235" spans="1:14" hidden="1" outlineLevel="1" x14ac:dyDescent="0.25">
      <c r="A235" s="25" t="s">
        <v>339</v>
      </c>
      <c r="B235" s="39" t="s">
        <v>340</v>
      </c>
      <c r="C235" s="41"/>
      <c r="D235" s="41"/>
      <c r="E235" s="41"/>
      <c r="H235" s="23"/>
      <c r="L235" s="23"/>
      <c r="M235" s="23"/>
    </row>
    <row r="236" spans="1:14" hidden="1" outlineLevel="1" x14ac:dyDescent="0.25">
      <c r="A236" s="25" t="s">
        <v>341</v>
      </c>
      <c r="B236" s="39" t="s">
        <v>342</v>
      </c>
      <c r="C236" s="41"/>
      <c r="D236" s="41"/>
      <c r="E236" s="41"/>
      <c r="H236" s="23"/>
      <c r="L236" s="23"/>
      <c r="M236" s="23"/>
    </row>
    <row r="237" spans="1:14" hidden="1" outlineLevel="1" x14ac:dyDescent="0.25">
      <c r="A237" s="25" t="s">
        <v>343</v>
      </c>
      <c r="C237" s="41"/>
      <c r="D237" s="41"/>
      <c r="E237" s="41"/>
      <c r="H237" s="23"/>
      <c r="L237" s="23"/>
      <c r="M237" s="23"/>
    </row>
    <row r="238" spans="1:14" hidden="1" outlineLevel="1" x14ac:dyDescent="0.25">
      <c r="A238" s="25" t="s">
        <v>344</v>
      </c>
      <c r="C238" s="41"/>
      <c r="D238" s="41"/>
      <c r="E238" s="41"/>
      <c r="H238" s="23"/>
      <c r="L238" s="23"/>
      <c r="M238" s="23"/>
    </row>
    <row r="239" spans="1:14" hidden="1" outlineLevel="1" x14ac:dyDescent="0.25">
      <c r="A239" s="25" t="s">
        <v>345</v>
      </c>
      <c r="D239"/>
      <c r="E239"/>
      <c r="F239" s="134"/>
      <c r="G239" s="134"/>
      <c r="H239" s="23"/>
      <c r="K239" s="65"/>
      <c r="L239" s="65"/>
      <c r="M239" s="65"/>
      <c r="N239" s="65"/>
    </row>
    <row r="240" spans="1:14" hidden="1" outlineLevel="1" x14ac:dyDescent="0.25">
      <c r="A240" s="25" t="s">
        <v>346</v>
      </c>
      <c r="D240"/>
      <c r="E240"/>
      <c r="F240" s="134"/>
      <c r="G240" s="134"/>
      <c r="H240" s="23"/>
      <c r="K240" s="65"/>
      <c r="L240" s="65"/>
      <c r="M240" s="65"/>
      <c r="N240" s="65"/>
    </row>
    <row r="241" spans="1:14" hidden="1" outlineLevel="1" x14ac:dyDescent="0.25">
      <c r="A241" s="25" t="s">
        <v>347</v>
      </c>
      <c r="D241"/>
      <c r="E241"/>
      <c r="F241" s="134"/>
      <c r="G241" s="134"/>
      <c r="H241" s="23"/>
      <c r="K241" s="65"/>
      <c r="L241" s="65"/>
      <c r="M241" s="65"/>
      <c r="N241" s="65"/>
    </row>
    <row r="242" spans="1:14" hidden="1" outlineLevel="1" x14ac:dyDescent="0.25">
      <c r="A242" s="25" t="s">
        <v>348</v>
      </c>
      <c r="D242"/>
      <c r="E242"/>
      <c r="F242" s="134"/>
      <c r="G242" s="134"/>
      <c r="H242" s="23"/>
      <c r="K242" s="65"/>
      <c r="L242" s="65"/>
      <c r="M242" s="65"/>
      <c r="N242" s="65"/>
    </row>
    <row r="243" spans="1:14" hidden="1" outlineLevel="1" x14ac:dyDescent="0.25">
      <c r="A243" s="25" t="s">
        <v>349</v>
      </c>
      <c r="D243"/>
      <c r="E243"/>
      <c r="F243" s="134"/>
      <c r="G243" s="134"/>
      <c r="H243" s="23"/>
      <c r="K243" s="65"/>
      <c r="L243" s="65"/>
      <c r="M243" s="65"/>
      <c r="N243" s="65"/>
    </row>
    <row r="244" spans="1:14" hidden="1" outlineLevel="1" x14ac:dyDescent="0.25">
      <c r="A244" s="25" t="s">
        <v>350</v>
      </c>
      <c r="D244"/>
      <c r="E244"/>
      <c r="F244" s="134"/>
      <c r="G244" s="134"/>
      <c r="H244" s="23"/>
      <c r="K244" s="65"/>
      <c r="L244" s="65"/>
      <c r="M244" s="65"/>
      <c r="N244" s="65"/>
    </row>
    <row r="245" spans="1:14" hidden="1" outlineLevel="1" x14ac:dyDescent="0.25">
      <c r="A245" s="25" t="s">
        <v>351</v>
      </c>
      <c r="D245"/>
      <c r="E245"/>
      <c r="F245" s="134"/>
      <c r="G245" s="134"/>
      <c r="H245" s="23"/>
      <c r="K245" s="65"/>
      <c r="L245" s="65"/>
      <c r="M245" s="65"/>
      <c r="N245" s="65"/>
    </row>
    <row r="246" spans="1:14" hidden="1" outlineLevel="1" x14ac:dyDescent="0.25">
      <c r="A246" s="25" t="s">
        <v>352</v>
      </c>
      <c r="D246"/>
      <c r="E246"/>
      <c r="F246" s="134"/>
      <c r="G246" s="134"/>
      <c r="H246" s="23"/>
      <c r="K246" s="65"/>
      <c r="L246" s="65"/>
      <c r="M246" s="65"/>
      <c r="N246" s="65"/>
    </row>
    <row r="247" spans="1:14" hidden="1" outlineLevel="1" x14ac:dyDescent="0.25">
      <c r="A247" s="25" t="s">
        <v>353</v>
      </c>
      <c r="D247"/>
      <c r="E247"/>
      <c r="F247" s="134"/>
      <c r="G247" s="134"/>
      <c r="H247" s="23"/>
      <c r="K247" s="65"/>
      <c r="L247" s="65"/>
      <c r="M247" s="65"/>
      <c r="N247" s="65"/>
    </row>
    <row r="248" spans="1:14" hidden="1" outlineLevel="1" x14ac:dyDescent="0.25">
      <c r="A248" s="25" t="s">
        <v>354</v>
      </c>
      <c r="D248"/>
      <c r="E248"/>
      <c r="F248" s="134"/>
      <c r="G248" s="134"/>
      <c r="H248" s="23"/>
      <c r="K248" s="65"/>
      <c r="L248" s="65"/>
      <c r="M248" s="65"/>
      <c r="N248" s="65"/>
    </row>
    <row r="249" spans="1:14" hidden="1" outlineLevel="1" x14ac:dyDescent="0.25">
      <c r="A249" s="25" t="s">
        <v>355</v>
      </c>
      <c r="D249"/>
      <c r="E249"/>
      <c r="F249" s="134"/>
      <c r="G249" s="134"/>
      <c r="H249" s="23"/>
      <c r="K249" s="65"/>
      <c r="L249" s="65"/>
      <c r="M249" s="65"/>
      <c r="N249" s="65"/>
    </row>
    <row r="250" spans="1:14" hidden="1" outlineLevel="1" x14ac:dyDescent="0.25">
      <c r="A250" s="25" t="s">
        <v>356</v>
      </c>
      <c r="D250"/>
      <c r="E250"/>
      <c r="F250" s="134"/>
      <c r="G250" s="134"/>
      <c r="H250" s="23"/>
      <c r="K250" s="65"/>
      <c r="L250" s="65"/>
      <c r="M250" s="65"/>
      <c r="N250" s="65"/>
    </row>
    <row r="251" spans="1:14" hidden="1" outlineLevel="1" x14ac:dyDescent="0.25">
      <c r="A251" s="25" t="s">
        <v>357</v>
      </c>
      <c r="D251"/>
      <c r="E251"/>
      <c r="F251" s="134"/>
      <c r="G251" s="134"/>
      <c r="H251" s="23"/>
      <c r="K251" s="65"/>
      <c r="L251" s="65"/>
      <c r="M251" s="65"/>
      <c r="N251" s="65"/>
    </row>
    <row r="252" spans="1:14" hidden="1" outlineLevel="1" x14ac:dyDescent="0.25">
      <c r="A252" s="25" t="s">
        <v>358</v>
      </c>
      <c r="D252"/>
      <c r="E252"/>
      <c r="F252" s="134"/>
      <c r="G252" s="134"/>
      <c r="H252" s="23"/>
      <c r="K252" s="65"/>
      <c r="L252" s="65"/>
      <c r="M252" s="65"/>
      <c r="N252" s="65"/>
    </row>
    <row r="253" spans="1:14" hidden="1" outlineLevel="1" x14ac:dyDescent="0.25">
      <c r="A253" s="25" t="s">
        <v>359</v>
      </c>
      <c r="D253"/>
      <c r="E253"/>
      <c r="F253" s="134"/>
      <c r="G253" s="134"/>
      <c r="H253" s="23"/>
      <c r="K253" s="65"/>
      <c r="L253" s="65"/>
      <c r="M253" s="65"/>
      <c r="N253" s="65"/>
    </row>
    <row r="254" spans="1:14" hidden="1" outlineLevel="1" x14ac:dyDescent="0.25">
      <c r="A254" s="25" t="s">
        <v>360</v>
      </c>
      <c r="D254"/>
      <c r="E254"/>
      <c r="F254" s="134"/>
      <c r="G254" s="134"/>
      <c r="H254" s="23"/>
      <c r="K254" s="65"/>
      <c r="L254" s="65"/>
      <c r="M254" s="65"/>
      <c r="N254" s="65"/>
    </row>
    <row r="255" spans="1:14" hidden="1" outlineLevel="1" x14ac:dyDescent="0.25">
      <c r="A255" s="25" t="s">
        <v>361</v>
      </c>
      <c r="D255"/>
      <c r="E255"/>
      <c r="F255" s="134"/>
      <c r="G255" s="134"/>
      <c r="H255" s="23"/>
      <c r="K255" s="65"/>
      <c r="L255" s="65"/>
      <c r="M255" s="65"/>
      <c r="N255" s="65"/>
    </row>
    <row r="256" spans="1:14" hidden="1" outlineLevel="1" x14ac:dyDescent="0.25">
      <c r="A256" s="25" t="s">
        <v>362</v>
      </c>
      <c r="D256"/>
      <c r="E256"/>
      <c r="F256" s="134"/>
      <c r="G256" s="134"/>
      <c r="H256" s="23"/>
      <c r="K256" s="65"/>
      <c r="L256" s="65"/>
      <c r="M256" s="65"/>
      <c r="N256" s="65"/>
    </row>
    <row r="257" spans="1:14" hidden="1" outlineLevel="1" x14ac:dyDescent="0.25">
      <c r="A257" s="25" t="s">
        <v>363</v>
      </c>
      <c r="D257"/>
      <c r="E257"/>
      <c r="F257" s="134"/>
      <c r="G257" s="134"/>
      <c r="H257" s="23"/>
      <c r="K257" s="65"/>
      <c r="L257" s="65"/>
      <c r="M257" s="65"/>
      <c r="N257" s="65"/>
    </row>
    <row r="258" spans="1:14" hidden="1" outlineLevel="1" x14ac:dyDescent="0.25">
      <c r="A258" s="25" t="s">
        <v>364</v>
      </c>
      <c r="D258"/>
      <c r="E258"/>
      <c r="F258" s="134"/>
      <c r="G258" s="134"/>
      <c r="H258" s="23"/>
      <c r="K258" s="65"/>
      <c r="L258" s="65"/>
      <c r="M258" s="65"/>
      <c r="N258" s="65"/>
    </row>
    <row r="259" spans="1:14" hidden="1" outlineLevel="1" x14ac:dyDescent="0.25">
      <c r="A259" s="25" t="s">
        <v>365</v>
      </c>
      <c r="D259"/>
      <c r="E259"/>
      <c r="F259" s="134"/>
      <c r="G259" s="134"/>
      <c r="H259" s="23"/>
      <c r="K259" s="65"/>
      <c r="L259" s="65"/>
      <c r="M259" s="65"/>
      <c r="N259" s="65"/>
    </row>
    <row r="260" spans="1:14" hidden="1" outlineLevel="1" x14ac:dyDescent="0.25">
      <c r="A260" s="25" t="s">
        <v>366</v>
      </c>
      <c r="D260"/>
      <c r="E260"/>
      <c r="F260" s="134"/>
      <c r="G260" s="134"/>
      <c r="H260" s="23"/>
      <c r="K260" s="65"/>
      <c r="L260" s="65"/>
      <c r="M260" s="65"/>
      <c r="N260" s="65"/>
    </row>
    <row r="261" spans="1:14" hidden="1" outlineLevel="1" x14ac:dyDescent="0.25">
      <c r="A261" s="25" t="s">
        <v>367</v>
      </c>
      <c r="D261"/>
      <c r="E261"/>
      <c r="F261" s="134"/>
      <c r="G261" s="134"/>
      <c r="H261" s="23"/>
      <c r="K261" s="65"/>
      <c r="L261" s="65"/>
      <c r="M261" s="65"/>
      <c r="N261" s="65"/>
    </row>
    <row r="262" spans="1:14" hidden="1" outlineLevel="1" x14ac:dyDescent="0.25">
      <c r="A262" s="25" t="s">
        <v>368</v>
      </c>
      <c r="D262"/>
      <c r="E262"/>
      <c r="F262" s="134"/>
      <c r="G262" s="134"/>
      <c r="H262" s="23"/>
      <c r="K262" s="65"/>
      <c r="L262" s="65"/>
      <c r="M262" s="65"/>
      <c r="N262" s="65"/>
    </row>
    <row r="263" spans="1:14" hidden="1" outlineLevel="1" x14ac:dyDescent="0.25">
      <c r="A263" s="25" t="s">
        <v>369</v>
      </c>
      <c r="D263"/>
      <c r="E263"/>
      <c r="F263" s="134"/>
      <c r="G263" s="134"/>
      <c r="H263" s="23"/>
      <c r="K263" s="65"/>
      <c r="L263" s="65"/>
      <c r="M263" s="65"/>
      <c r="N263" s="65"/>
    </row>
    <row r="264" spans="1:14" hidden="1" outlineLevel="1" x14ac:dyDescent="0.25">
      <c r="A264" s="25" t="s">
        <v>370</v>
      </c>
      <c r="D264"/>
      <c r="E264"/>
      <c r="F264" s="134"/>
      <c r="G264" s="134"/>
      <c r="H264" s="23"/>
      <c r="K264" s="65"/>
      <c r="L264" s="65"/>
      <c r="M264" s="65"/>
      <c r="N264" s="65"/>
    </row>
    <row r="265" spans="1:14" hidden="1" outlineLevel="1" x14ac:dyDescent="0.25">
      <c r="A265" s="25" t="s">
        <v>371</v>
      </c>
      <c r="D265"/>
      <c r="E265"/>
      <c r="F265" s="134"/>
      <c r="G265" s="134"/>
      <c r="H265" s="23"/>
      <c r="K265" s="65"/>
      <c r="L265" s="65"/>
      <c r="M265" s="65"/>
      <c r="N265" s="65"/>
    </row>
    <row r="266" spans="1:14" hidden="1" outlineLevel="1" x14ac:dyDescent="0.25">
      <c r="A266" s="25" t="s">
        <v>372</v>
      </c>
      <c r="D266"/>
      <c r="E266"/>
      <c r="F266" s="134"/>
      <c r="G266" s="134"/>
      <c r="H266" s="23"/>
      <c r="K266" s="65"/>
      <c r="L266" s="65"/>
      <c r="M266" s="65"/>
      <c r="N266" s="65"/>
    </row>
    <row r="267" spans="1:14" hidden="1" outlineLevel="1" x14ac:dyDescent="0.25">
      <c r="A267" s="25" t="s">
        <v>373</v>
      </c>
      <c r="D267"/>
      <c r="E267"/>
      <c r="F267" s="134"/>
      <c r="G267" s="134"/>
      <c r="H267" s="23"/>
      <c r="K267" s="65"/>
      <c r="L267" s="65"/>
      <c r="M267" s="65"/>
      <c r="N267" s="65"/>
    </row>
    <row r="268" spans="1:14" hidden="1" outlineLevel="1" x14ac:dyDescent="0.25">
      <c r="A268" s="25" t="s">
        <v>374</v>
      </c>
      <c r="D268"/>
      <c r="E268"/>
      <c r="F268" s="134"/>
      <c r="G268" s="134"/>
      <c r="H268" s="23"/>
      <c r="K268" s="65"/>
      <c r="L268" s="65"/>
      <c r="M268" s="65"/>
      <c r="N268" s="65"/>
    </row>
    <row r="269" spans="1:14" hidden="1" outlineLevel="1" x14ac:dyDescent="0.25">
      <c r="A269" s="25" t="s">
        <v>375</v>
      </c>
      <c r="D269"/>
      <c r="E269"/>
      <c r="F269" s="134"/>
      <c r="G269" s="134"/>
      <c r="H269" s="23"/>
      <c r="K269" s="65"/>
      <c r="L269" s="65"/>
      <c r="M269" s="65"/>
      <c r="N269" s="65"/>
    </row>
    <row r="270" spans="1:14" hidden="1" outlineLevel="1" x14ac:dyDescent="0.25">
      <c r="A270" s="25" t="s">
        <v>376</v>
      </c>
      <c r="D270"/>
      <c r="E270"/>
      <c r="F270" s="134"/>
      <c r="G270" s="134"/>
      <c r="H270" s="23"/>
      <c r="K270" s="65"/>
      <c r="L270" s="65"/>
      <c r="M270" s="65"/>
      <c r="N270" s="65"/>
    </row>
    <row r="271" spans="1:14" hidden="1" outlineLevel="1" x14ac:dyDescent="0.25">
      <c r="A271" s="25" t="s">
        <v>377</v>
      </c>
      <c r="D271"/>
      <c r="E271"/>
      <c r="F271" s="134"/>
      <c r="G271" s="134"/>
      <c r="H271" s="23"/>
      <c r="K271" s="65"/>
      <c r="L271" s="65"/>
      <c r="M271" s="65"/>
      <c r="N271" s="65"/>
    </row>
    <row r="272" spans="1:14" hidden="1" outlineLevel="1" x14ac:dyDescent="0.25">
      <c r="A272" s="25" t="s">
        <v>378</v>
      </c>
      <c r="D272"/>
      <c r="E272"/>
      <c r="F272" s="134"/>
      <c r="G272" s="134"/>
      <c r="H272" s="23"/>
      <c r="K272" s="65"/>
      <c r="L272" s="65"/>
      <c r="M272" s="65"/>
      <c r="N272" s="65"/>
    </row>
    <row r="273" spans="1:14" hidden="1" outlineLevel="1" x14ac:dyDescent="0.25">
      <c r="A273" s="25" t="s">
        <v>379</v>
      </c>
      <c r="D273"/>
      <c r="E273"/>
      <c r="F273" s="134"/>
      <c r="G273" s="134"/>
      <c r="H273" s="23"/>
      <c r="K273" s="65"/>
      <c r="L273" s="65"/>
      <c r="M273" s="65"/>
      <c r="N273" s="65"/>
    </row>
    <row r="274" spans="1:14" hidden="1" outlineLevel="1" x14ac:dyDescent="0.25">
      <c r="A274" s="25" t="s">
        <v>380</v>
      </c>
      <c r="D274"/>
      <c r="E274"/>
      <c r="F274" s="134"/>
      <c r="G274" s="134"/>
      <c r="H274" s="23"/>
      <c r="K274" s="65"/>
      <c r="L274" s="65"/>
      <c r="M274" s="65"/>
      <c r="N274" s="65"/>
    </row>
    <row r="275" spans="1:14" hidden="1" outlineLevel="1" x14ac:dyDescent="0.25">
      <c r="A275" s="25" t="s">
        <v>381</v>
      </c>
      <c r="D275"/>
      <c r="E275"/>
      <c r="F275" s="134"/>
      <c r="G275" s="134"/>
      <c r="H275" s="23"/>
      <c r="K275" s="65"/>
      <c r="L275" s="65"/>
      <c r="M275" s="65"/>
      <c r="N275" s="65"/>
    </row>
    <row r="276" spans="1:14" hidden="1" outlineLevel="1" x14ac:dyDescent="0.25">
      <c r="A276" s="25" t="s">
        <v>382</v>
      </c>
      <c r="D276"/>
      <c r="E276"/>
      <c r="F276" s="134"/>
      <c r="G276" s="134"/>
      <c r="H276" s="23"/>
      <c r="K276" s="65"/>
      <c r="L276" s="65"/>
      <c r="M276" s="65"/>
      <c r="N276" s="65"/>
    </row>
    <row r="277" spans="1:14" hidden="1" outlineLevel="1" x14ac:dyDescent="0.25">
      <c r="A277" s="25" t="s">
        <v>383</v>
      </c>
      <c r="D277"/>
      <c r="E277"/>
      <c r="F277" s="134"/>
      <c r="G277" s="134"/>
      <c r="H277" s="23"/>
      <c r="K277" s="65"/>
      <c r="L277" s="65"/>
      <c r="M277" s="65"/>
      <c r="N277" s="65"/>
    </row>
    <row r="278" spans="1:14" hidden="1" outlineLevel="1" x14ac:dyDescent="0.25">
      <c r="A278" s="25" t="s">
        <v>384</v>
      </c>
      <c r="D278"/>
      <c r="E278"/>
      <c r="F278" s="134"/>
      <c r="G278" s="134"/>
      <c r="H278" s="23"/>
      <c r="K278" s="65"/>
      <c r="L278" s="65"/>
      <c r="M278" s="65"/>
      <c r="N278" s="65"/>
    </row>
    <row r="279" spans="1:14" hidden="1" outlineLevel="1" x14ac:dyDescent="0.25">
      <c r="A279" s="25" t="s">
        <v>385</v>
      </c>
      <c r="D279"/>
      <c r="E279"/>
      <c r="F279" s="134"/>
      <c r="G279" s="134"/>
      <c r="H279" s="23"/>
      <c r="K279" s="65"/>
      <c r="L279" s="65"/>
      <c r="M279" s="65"/>
      <c r="N279" s="65"/>
    </row>
    <row r="280" spans="1:14" hidden="1" outlineLevel="1" x14ac:dyDescent="0.25">
      <c r="A280" s="25" t="s">
        <v>386</v>
      </c>
      <c r="D280"/>
      <c r="E280"/>
      <c r="F280" s="134"/>
      <c r="G280" s="134"/>
      <c r="H280" s="23"/>
      <c r="K280" s="65"/>
      <c r="L280" s="65"/>
      <c r="M280" s="65"/>
      <c r="N280" s="65"/>
    </row>
    <row r="281" spans="1:14" hidden="1" outlineLevel="1" x14ac:dyDescent="0.25">
      <c r="A281" s="25" t="s">
        <v>387</v>
      </c>
      <c r="D281"/>
      <c r="E281"/>
      <c r="F281" s="134"/>
      <c r="G281" s="134"/>
      <c r="H281" s="23"/>
      <c r="K281" s="65"/>
      <c r="L281" s="65"/>
      <c r="M281" s="65"/>
      <c r="N281" s="65"/>
    </row>
    <row r="282" spans="1:14" hidden="1" outlineLevel="1" x14ac:dyDescent="0.25">
      <c r="A282" s="25" t="s">
        <v>388</v>
      </c>
      <c r="D282"/>
      <c r="E282"/>
      <c r="F282" s="134"/>
      <c r="G282" s="134"/>
      <c r="H282" s="23"/>
      <c r="K282" s="65"/>
      <c r="L282" s="65"/>
      <c r="M282" s="65"/>
      <c r="N282" s="65"/>
    </row>
    <row r="283" spans="1:14" hidden="1" outlineLevel="1" x14ac:dyDescent="0.25">
      <c r="A283" s="25" t="s">
        <v>389</v>
      </c>
      <c r="D283"/>
      <c r="E283"/>
      <c r="F283" s="134"/>
      <c r="G283" s="134"/>
      <c r="H283" s="23"/>
      <c r="K283" s="65"/>
      <c r="L283" s="65"/>
      <c r="M283" s="65"/>
      <c r="N283" s="65"/>
    </row>
    <row r="284" spans="1:14" hidden="1" outlineLevel="1" x14ac:dyDescent="0.25">
      <c r="A284" s="25" t="s">
        <v>390</v>
      </c>
      <c r="D284"/>
      <c r="E284"/>
      <c r="F284" s="134"/>
      <c r="G284" s="134"/>
      <c r="H284" s="23"/>
      <c r="K284" s="65"/>
      <c r="L284" s="65"/>
      <c r="M284" s="65"/>
      <c r="N284" s="65"/>
    </row>
    <row r="285" spans="1:14" ht="37.5" collapsed="1" x14ac:dyDescent="0.25">
      <c r="A285" s="36"/>
      <c r="B285" s="36" t="s">
        <v>391</v>
      </c>
      <c r="C285" s="36" t="s">
        <v>1</v>
      </c>
      <c r="D285" s="36" t="s">
        <v>1</v>
      </c>
      <c r="E285" s="36"/>
      <c r="F285" s="125"/>
      <c r="G285" s="126"/>
      <c r="H285" s="23"/>
      <c r="I285" s="29"/>
      <c r="J285" s="29"/>
      <c r="K285" s="29"/>
      <c r="L285" s="29"/>
      <c r="M285" s="31"/>
    </row>
    <row r="286" spans="1:14" ht="18.75" x14ac:dyDescent="0.25">
      <c r="A286" s="66" t="s">
        <v>392</v>
      </c>
      <c r="B286" s="67"/>
      <c r="C286" s="67"/>
      <c r="D286" s="67"/>
      <c r="E286" s="67"/>
      <c r="F286" s="135"/>
      <c r="G286" s="136"/>
      <c r="H286" s="23"/>
      <c r="I286" s="29"/>
      <c r="J286" s="29"/>
      <c r="K286" s="29"/>
      <c r="L286" s="29"/>
      <c r="M286" s="31"/>
    </row>
    <row r="287" spans="1:14" ht="18.75" x14ac:dyDescent="0.25">
      <c r="A287" s="66" t="s">
        <v>393</v>
      </c>
      <c r="B287" s="67"/>
      <c r="C287" s="67"/>
      <c r="D287" s="67"/>
      <c r="E287" s="67"/>
      <c r="F287" s="135"/>
      <c r="G287" s="136"/>
      <c r="H287" s="23"/>
      <c r="I287" s="29"/>
      <c r="J287" s="29"/>
      <c r="K287" s="29"/>
      <c r="L287" s="29"/>
      <c r="M287" s="31"/>
    </row>
    <row r="288" spans="1:14" x14ac:dyDescent="0.25">
      <c r="A288" s="25" t="s">
        <v>394</v>
      </c>
      <c r="B288" s="39" t="s">
        <v>395</v>
      </c>
      <c r="C288" s="68">
        <f>ROW(B38)</f>
        <v>38</v>
      </c>
      <c r="D288" s="60"/>
      <c r="E288" s="60"/>
      <c r="F288" s="113"/>
      <c r="G288" s="113"/>
      <c r="H288" s="23"/>
      <c r="I288" s="39"/>
      <c r="J288" s="68"/>
      <c r="L288" s="60"/>
      <c r="M288" s="60"/>
      <c r="N288" s="60"/>
    </row>
    <row r="289" spans="1:14" x14ac:dyDescent="0.25">
      <c r="A289" s="25" t="s">
        <v>396</v>
      </c>
      <c r="B289" s="39" t="s">
        <v>397</v>
      </c>
      <c r="C289" s="68">
        <f>ROW(B39)</f>
        <v>39</v>
      </c>
      <c r="E289" s="60"/>
      <c r="F289" s="113"/>
      <c r="H289" s="23"/>
      <c r="I289" s="39"/>
      <c r="J289" s="68"/>
      <c r="L289" s="60"/>
      <c r="M289" s="60"/>
    </row>
    <row r="290" spans="1:14" x14ac:dyDescent="0.25">
      <c r="A290" s="25" t="s">
        <v>398</v>
      </c>
      <c r="B290" s="39" t="s">
        <v>399</v>
      </c>
      <c r="C290" s="68" t="str">
        <f>ROW('B1. HTT Mortgage Assets'!B43)&amp; " for Mortgage Assets"</f>
        <v>43 for Mortgage Assets</v>
      </c>
      <c r="D290" s="68" t="str">
        <f>ROW('B2. HTT Public Sector Assets'!B48)&amp; " for Public Sector Assets"</f>
        <v>48 for Public Sector Assets</v>
      </c>
      <c r="E290" s="69"/>
      <c r="F290" s="113"/>
      <c r="G290" s="137"/>
      <c r="H290" s="23"/>
      <c r="I290" s="39"/>
      <c r="J290" s="68"/>
      <c r="K290" s="68"/>
      <c r="L290" s="69"/>
      <c r="M290" s="60"/>
      <c r="N290" s="69"/>
    </row>
    <row r="291" spans="1:14" x14ac:dyDescent="0.25">
      <c r="A291" s="25" t="s">
        <v>400</v>
      </c>
      <c r="B291" s="39" t="s">
        <v>401</v>
      </c>
      <c r="C291" s="68">
        <f>ROW(B52)</f>
        <v>52</v>
      </c>
      <c r="H291" s="23"/>
      <c r="I291" s="39"/>
      <c r="J291" s="68"/>
    </row>
    <row r="292" spans="1:14" x14ac:dyDescent="0.25">
      <c r="A292" s="25" t="s">
        <v>402</v>
      </c>
      <c r="B292" s="39" t="s">
        <v>403</v>
      </c>
      <c r="C292" s="70" t="str">
        <f>ROW('B1. HTT Mortgage Assets'!B166)&amp;" for Residential Mortgage Assets"</f>
        <v>166 for Residential Mortgage Assets</v>
      </c>
      <c r="D292" s="68" t="str">
        <f>ROW('B1. HTT Mortgage Assets'!B267 )&amp; " for Commercial Mortgage Assets"</f>
        <v>267 for Commercial Mortgage Assets</v>
      </c>
      <c r="E292" s="69"/>
      <c r="F292" s="138" t="str">
        <f>ROW('B2. HTT Public Sector Assets'!B18)&amp; " for Public Sector Assets"</f>
        <v>18 for Public Sector Assets</v>
      </c>
      <c r="G292" s="137"/>
      <c r="H292" s="23"/>
      <c r="I292" s="39"/>
      <c r="J292" s="65"/>
      <c r="K292" s="68"/>
      <c r="L292" s="69"/>
      <c r="N292" s="69"/>
    </row>
    <row r="293" spans="1:14" x14ac:dyDescent="0.25">
      <c r="A293" s="25" t="s">
        <v>404</v>
      </c>
      <c r="B293" s="39" t="s">
        <v>405</v>
      </c>
      <c r="C293" s="68" t="str">
        <f>ROW('B1. HTT Mortgage Assets'!B130)&amp;" for Mortgage Assets"</f>
        <v>130 for Mortgage Assets</v>
      </c>
      <c r="D293" s="68">
        <f>ROW(B228)</f>
        <v>228</v>
      </c>
      <c r="F293" s="138" t="str">
        <f>ROW('B2. HTT Public Sector Assets'!B129)&amp;" for Public Sector Assets"</f>
        <v>129 for Public Sector Assets</v>
      </c>
      <c r="H293" s="23"/>
      <c r="I293" s="39"/>
      <c r="M293" s="69"/>
    </row>
    <row r="294" spans="1:14" x14ac:dyDescent="0.25">
      <c r="A294" s="25" t="s">
        <v>406</v>
      </c>
      <c r="B294" s="39" t="s">
        <v>407</v>
      </c>
      <c r="C294" s="68">
        <f>ROW(B111)</f>
        <v>111</v>
      </c>
      <c r="F294" s="137"/>
      <c r="H294" s="23"/>
      <c r="I294" s="39"/>
      <c r="J294" s="68"/>
      <c r="M294" s="69"/>
    </row>
    <row r="295" spans="1:14" x14ac:dyDescent="0.25">
      <c r="A295" s="25" t="s">
        <v>408</v>
      </c>
      <c r="B295" s="39" t="s">
        <v>409</v>
      </c>
      <c r="C295" s="68">
        <f>ROW(B163)</f>
        <v>163</v>
      </c>
      <c r="E295" s="69"/>
      <c r="F295" s="137"/>
      <c r="H295" s="23"/>
      <c r="I295" s="39"/>
      <c r="J295" s="68"/>
      <c r="L295" s="69"/>
      <c r="M295" s="69"/>
    </row>
    <row r="296" spans="1:14" x14ac:dyDescent="0.25">
      <c r="A296" s="25" t="s">
        <v>410</v>
      </c>
      <c r="B296" s="39" t="s">
        <v>411</v>
      </c>
      <c r="C296" s="68">
        <f>ROW(B137)</f>
        <v>137</v>
      </c>
      <c r="E296" s="69"/>
      <c r="F296" s="137"/>
      <c r="H296" s="23"/>
      <c r="I296" s="39"/>
      <c r="J296" s="68"/>
      <c r="L296" s="69"/>
      <c r="M296" s="69"/>
    </row>
    <row r="297" spans="1:14" ht="30" x14ac:dyDescent="0.25">
      <c r="A297" s="25" t="s">
        <v>412</v>
      </c>
      <c r="B297" s="25" t="s">
        <v>413</v>
      </c>
      <c r="C297" s="68" t="str">
        <f>ROW('C. HTT Harmonised Glossary'!B18)&amp;" for Harmonised Glossary"</f>
        <v>18 for Harmonised Glossary</v>
      </c>
      <c r="E297" s="69"/>
      <c r="H297" s="23"/>
      <c r="J297" s="68"/>
      <c r="L297" s="69"/>
    </row>
    <row r="298" spans="1:14" x14ac:dyDescent="0.25">
      <c r="A298" s="25" t="s">
        <v>414</v>
      </c>
      <c r="B298" s="39" t="s">
        <v>415</v>
      </c>
      <c r="C298" s="68">
        <f>ROW(B65)</f>
        <v>65</v>
      </c>
      <c r="E298" s="69"/>
      <c r="H298" s="23"/>
      <c r="I298" s="39"/>
      <c r="J298" s="68"/>
      <c r="L298" s="69"/>
    </row>
    <row r="299" spans="1:14" x14ac:dyDescent="0.25">
      <c r="A299" s="25" t="s">
        <v>416</v>
      </c>
      <c r="B299" s="39" t="s">
        <v>417</v>
      </c>
      <c r="C299" s="68">
        <f>ROW(B88)</f>
        <v>88</v>
      </c>
      <c r="E299" s="69"/>
      <c r="H299" s="23"/>
      <c r="I299" s="39"/>
      <c r="J299" s="68"/>
      <c r="L299" s="69"/>
    </row>
    <row r="300" spans="1:14" x14ac:dyDescent="0.25">
      <c r="A300" s="25" t="s">
        <v>418</v>
      </c>
      <c r="B300" s="39" t="s">
        <v>419</v>
      </c>
      <c r="C300" s="68" t="str">
        <f>ROW('B1. HTT Mortgage Assets'!B160)&amp; " for Mortgage Assets"</f>
        <v>160 for Mortgage Assets</v>
      </c>
      <c r="D300" s="68" t="str">
        <f>ROW('B2. HTT Public Sector Assets'!B166)&amp; " for Public Sector Assets"</f>
        <v>166 for Public Sector Assets</v>
      </c>
      <c r="E300" s="69"/>
      <c r="H300" s="23"/>
      <c r="I300" s="39"/>
      <c r="J300" s="68"/>
      <c r="K300" s="68"/>
      <c r="L300" s="69"/>
    </row>
    <row r="301" spans="1:14" hidden="1" outlineLevel="1" x14ac:dyDescent="0.25">
      <c r="A301" s="25" t="s">
        <v>420</v>
      </c>
      <c r="B301" s="39"/>
      <c r="C301" s="68"/>
      <c r="D301" s="68"/>
      <c r="E301" s="69"/>
      <c r="H301" s="23"/>
      <c r="I301" s="39"/>
      <c r="J301" s="68"/>
      <c r="K301" s="68"/>
      <c r="L301" s="69"/>
    </row>
    <row r="302" spans="1:14" hidden="1" outlineLevel="1" x14ac:dyDescent="0.25">
      <c r="A302" s="25" t="s">
        <v>421</v>
      </c>
      <c r="B302" s="39"/>
      <c r="C302" s="68"/>
      <c r="D302" s="68"/>
      <c r="E302" s="69"/>
      <c r="H302" s="23"/>
      <c r="I302" s="39"/>
      <c r="J302" s="68"/>
      <c r="K302" s="68"/>
      <c r="L302" s="69"/>
    </row>
    <row r="303" spans="1:14" hidden="1" outlineLevel="1" x14ac:dyDescent="0.25">
      <c r="A303" s="25" t="s">
        <v>422</v>
      </c>
      <c r="B303" s="39"/>
      <c r="C303" s="68"/>
      <c r="D303" s="68"/>
      <c r="E303" s="69"/>
      <c r="H303" s="23"/>
      <c r="I303" s="39"/>
      <c r="J303" s="68"/>
      <c r="K303" s="68"/>
      <c r="L303" s="69"/>
    </row>
    <row r="304" spans="1:14" hidden="1" outlineLevel="1" x14ac:dyDescent="0.25">
      <c r="A304" s="25" t="s">
        <v>423</v>
      </c>
      <c r="B304" s="39"/>
      <c r="C304" s="68"/>
      <c r="D304" s="68"/>
      <c r="E304" s="69"/>
      <c r="H304" s="23"/>
      <c r="I304" s="39"/>
      <c r="J304" s="68"/>
      <c r="K304" s="68"/>
      <c r="L304" s="69"/>
    </row>
    <row r="305" spans="1:13" hidden="1" outlineLevel="1" x14ac:dyDescent="0.25">
      <c r="A305" s="25" t="s">
        <v>424</v>
      </c>
      <c r="B305" s="39"/>
      <c r="C305" s="68"/>
      <c r="D305" s="68"/>
      <c r="E305" s="69"/>
      <c r="H305" s="23"/>
      <c r="I305" s="39"/>
      <c r="J305" s="68"/>
      <c r="K305" s="68"/>
      <c r="L305" s="69"/>
    </row>
    <row r="306" spans="1:13" hidden="1" outlineLevel="1" x14ac:dyDescent="0.25">
      <c r="A306" s="25" t="s">
        <v>425</v>
      </c>
      <c r="B306" s="39"/>
      <c r="C306" s="68"/>
      <c r="D306" s="68"/>
      <c r="E306" s="69"/>
      <c r="H306" s="23"/>
      <c r="I306" s="39"/>
      <c r="J306" s="68"/>
      <c r="K306" s="68"/>
      <c r="L306" s="69"/>
    </row>
    <row r="307" spans="1:13" hidden="1" outlineLevel="1" x14ac:dyDescent="0.25">
      <c r="A307" s="25" t="s">
        <v>426</v>
      </c>
      <c r="B307" s="39"/>
      <c r="C307" s="68"/>
      <c r="D307" s="68"/>
      <c r="E307" s="69"/>
      <c r="H307" s="23"/>
      <c r="I307" s="39"/>
      <c r="J307" s="68"/>
      <c r="K307" s="68"/>
      <c r="L307" s="69"/>
    </row>
    <row r="308" spans="1:13" hidden="1" outlineLevel="1" x14ac:dyDescent="0.25">
      <c r="A308" s="25" t="s">
        <v>427</v>
      </c>
      <c r="B308" s="39"/>
      <c r="C308" s="68"/>
      <c r="D308" s="68"/>
      <c r="E308" s="69"/>
      <c r="H308" s="23"/>
      <c r="I308" s="39"/>
      <c r="J308" s="68"/>
      <c r="K308" s="68"/>
      <c r="L308" s="69"/>
    </row>
    <row r="309" spans="1:13" hidden="1" outlineLevel="1" x14ac:dyDescent="0.25">
      <c r="A309" s="25" t="s">
        <v>428</v>
      </c>
      <c r="B309" s="39"/>
      <c r="C309" s="68"/>
      <c r="D309" s="68"/>
      <c r="E309" s="69"/>
      <c r="H309" s="23"/>
      <c r="I309" s="39"/>
      <c r="J309" s="68"/>
      <c r="K309" s="68"/>
      <c r="L309" s="69"/>
    </row>
    <row r="310" spans="1:13" hidden="1" outlineLevel="1" x14ac:dyDescent="0.25">
      <c r="A310" s="25" t="s">
        <v>429</v>
      </c>
      <c r="H310" s="23"/>
    </row>
    <row r="311" spans="1:13" ht="37.5" collapsed="1" x14ac:dyDescent="0.25">
      <c r="A311" s="37"/>
      <c r="B311" s="36" t="s">
        <v>30</v>
      </c>
      <c r="C311" s="37"/>
      <c r="D311" s="37"/>
      <c r="E311" s="37"/>
      <c r="F311" s="125"/>
      <c r="G311" s="126"/>
      <c r="H311" s="23"/>
      <c r="I311" s="29"/>
      <c r="J311" s="31"/>
      <c r="K311" s="31"/>
      <c r="L311" s="31"/>
      <c r="M311" s="31"/>
    </row>
    <row r="312" spans="1:13" x14ac:dyDescent="0.25">
      <c r="A312" s="25" t="s">
        <v>5</v>
      </c>
      <c r="B312" s="47" t="s">
        <v>430</v>
      </c>
      <c r="C312" s="25" t="s">
        <v>34</v>
      </c>
      <c r="H312" s="23"/>
      <c r="I312" s="47"/>
      <c r="J312" s="68"/>
    </row>
    <row r="313" spans="1:13" outlineLevel="1" x14ac:dyDescent="0.25">
      <c r="A313" s="25" t="s">
        <v>431</v>
      </c>
      <c r="B313" s="47"/>
      <c r="C313" s="68"/>
      <c r="H313" s="23"/>
      <c r="I313" s="47"/>
      <c r="J313" s="68"/>
    </row>
    <row r="314" spans="1:13" outlineLevel="1" x14ac:dyDescent="0.25">
      <c r="A314" s="25" t="s">
        <v>432</v>
      </c>
      <c r="B314" s="47"/>
      <c r="C314" s="68"/>
      <c r="H314" s="23"/>
      <c r="I314" s="47"/>
      <c r="J314" s="68"/>
    </row>
    <row r="315" spans="1:13" outlineLevel="1" x14ac:dyDescent="0.25">
      <c r="A315" s="25" t="s">
        <v>433</v>
      </c>
      <c r="B315" s="47"/>
      <c r="C315" s="68"/>
      <c r="H315" s="23"/>
      <c r="I315" s="47"/>
      <c r="J315" s="68"/>
    </row>
    <row r="316" spans="1:13" outlineLevel="1" x14ac:dyDescent="0.25">
      <c r="A316" s="25" t="s">
        <v>434</v>
      </c>
      <c r="B316" s="47"/>
      <c r="C316" s="68"/>
      <c r="H316" s="23"/>
      <c r="I316" s="47"/>
      <c r="J316" s="68"/>
    </row>
    <row r="317" spans="1:13" outlineLevel="1" x14ac:dyDescent="0.25">
      <c r="A317" s="25" t="s">
        <v>435</v>
      </c>
      <c r="B317" s="47"/>
      <c r="C317" s="68"/>
      <c r="H317" s="23"/>
      <c r="I317" s="47"/>
      <c r="J317" s="68"/>
    </row>
    <row r="318" spans="1:13" outlineLevel="1" x14ac:dyDescent="0.25">
      <c r="A318" s="25" t="s">
        <v>436</v>
      </c>
      <c r="B318" s="47"/>
      <c r="C318" s="68"/>
      <c r="H318" s="23"/>
      <c r="I318" s="47"/>
      <c r="J318" s="68"/>
    </row>
    <row r="319" spans="1:13" ht="18.75" x14ac:dyDescent="0.25">
      <c r="A319" s="37"/>
      <c r="B319" s="36" t="s">
        <v>31</v>
      </c>
      <c r="C319" s="37"/>
      <c r="D319" s="37"/>
      <c r="E319" s="37"/>
      <c r="F319" s="125"/>
      <c r="G319" s="126"/>
      <c r="H319" s="23"/>
      <c r="I319" s="29"/>
      <c r="J319" s="31"/>
      <c r="K319" s="31"/>
      <c r="L319" s="31"/>
      <c r="M319" s="31"/>
    </row>
    <row r="320" spans="1:13" ht="15" customHeight="1" outlineLevel="1" x14ac:dyDescent="0.25">
      <c r="A320" s="43"/>
      <c r="B320" s="44" t="s">
        <v>437</v>
      </c>
      <c r="C320" s="43"/>
      <c r="D320" s="43"/>
      <c r="E320" s="45"/>
      <c r="F320" s="127"/>
      <c r="G320" s="127"/>
      <c r="H320" s="23"/>
      <c r="L320" s="23"/>
      <c r="M320" s="23"/>
    </row>
    <row r="321" spans="1:8" outlineLevel="1" x14ac:dyDescent="0.25">
      <c r="A321" s="25" t="s">
        <v>438</v>
      </c>
      <c r="B321" s="39" t="s">
        <v>439</v>
      </c>
      <c r="C321" s="39"/>
      <c r="H321" s="23"/>
    </row>
    <row r="322" spans="1:8" outlineLevel="1" x14ac:dyDescent="0.25">
      <c r="A322" s="25" t="s">
        <v>440</v>
      </c>
      <c r="B322" s="39" t="s">
        <v>441</v>
      </c>
      <c r="C322" s="39"/>
      <c r="H322" s="23"/>
    </row>
    <row r="323" spans="1:8" outlineLevel="1" x14ac:dyDescent="0.25">
      <c r="A323" s="25" t="s">
        <v>442</v>
      </c>
      <c r="B323" s="39" t="s">
        <v>443</v>
      </c>
      <c r="C323" s="39"/>
      <c r="H323" s="23"/>
    </row>
    <row r="324" spans="1:8" outlineLevel="1" x14ac:dyDescent="0.25">
      <c r="A324" s="25" t="s">
        <v>444</v>
      </c>
      <c r="B324" s="39" t="s">
        <v>445</v>
      </c>
      <c r="H324" s="23"/>
    </row>
    <row r="325" spans="1:8" outlineLevel="1" x14ac:dyDescent="0.25">
      <c r="A325" s="25" t="s">
        <v>446</v>
      </c>
      <c r="B325" s="39" t="s">
        <v>447</v>
      </c>
      <c r="H325" s="23"/>
    </row>
    <row r="326" spans="1:8" outlineLevel="1" x14ac:dyDescent="0.25">
      <c r="A326" s="25" t="s">
        <v>448</v>
      </c>
      <c r="B326" s="39" t="s">
        <v>449</v>
      </c>
      <c r="H326" s="23"/>
    </row>
    <row r="327" spans="1:8" outlineLevel="1" x14ac:dyDescent="0.25">
      <c r="A327" s="25" t="s">
        <v>450</v>
      </c>
      <c r="B327" s="39" t="s">
        <v>451</v>
      </c>
      <c r="H327" s="23"/>
    </row>
    <row r="328" spans="1:8" outlineLevel="1" x14ac:dyDescent="0.25">
      <c r="A328" s="25" t="s">
        <v>452</v>
      </c>
      <c r="B328" s="39" t="s">
        <v>453</v>
      </c>
      <c r="H328" s="23"/>
    </row>
    <row r="329" spans="1:8" outlineLevel="1" x14ac:dyDescent="0.25">
      <c r="A329" s="25" t="s">
        <v>454</v>
      </c>
      <c r="B329" s="39" t="s">
        <v>455</v>
      </c>
      <c r="H329" s="23"/>
    </row>
    <row r="330" spans="1:8" outlineLevel="1" x14ac:dyDescent="0.25">
      <c r="A330" s="25" t="s">
        <v>456</v>
      </c>
      <c r="B330" s="54" t="s">
        <v>457</v>
      </c>
      <c r="H330" s="23"/>
    </row>
    <row r="331" spans="1:8" outlineLevel="1" x14ac:dyDescent="0.25">
      <c r="A331" s="25" t="s">
        <v>458</v>
      </c>
      <c r="B331" s="54"/>
      <c r="H331" s="23"/>
    </row>
    <row r="332" spans="1:8" outlineLevel="1" x14ac:dyDescent="0.25">
      <c r="A332" s="25" t="s">
        <v>459</v>
      </c>
      <c r="B332" s="54"/>
      <c r="H332" s="23"/>
    </row>
    <row r="333" spans="1:8" outlineLevel="1" x14ac:dyDescent="0.25">
      <c r="A333" s="25" t="s">
        <v>460</v>
      </c>
      <c r="B333" s="54"/>
      <c r="H333" s="23"/>
    </row>
    <row r="334" spans="1:8" outlineLevel="1" x14ac:dyDescent="0.25">
      <c r="A334" s="25" t="s">
        <v>461</v>
      </c>
      <c r="B334" s="54"/>
      <c r="H334" s="23"/>
    </row>
    <row r="335" spans="1:8" outlineLevel="1" x14ac:dyDescent="0.25">
      <c r="A335" s="25" t="s">
        <v>462</v>
      </c>
      <c r="B335" s="54"/>
      <c r="H335" s="23"/>
    </row>
    <row r="336" spans="1:8" outlineLevel="1" x14ac:dyDescent="0.25">
      <c r="A336" s="25" t="s">
        <v>463</v>
      </c>
      <c r="B336" s="54"/>
      <c r="H336" s="23"/>
    </row>
    <row r="337" spans="1:8" outlineLevel="1" x14ac:dyDescent="0.25">
      <c r="A337" s="25" t="s">
        <v>464</v>
      </c>
      <c r="B337" s="54"/>
      <c r="H337" s="23"/>
    </row>
    <row r="338" spans="1:8" outlineLevel="1" x14ac:dyDescent="0.25">
      <c r="A338" s="25" t="s">
        <v>465</v>
      </c>
      <c r="B338" s="54"/>
      <c r="H338" s="23"/>
    </row>
    <row r="339" spans="1:8" outlineLevel="1" x14ac:dyDescent="0.25">
      <c r="A339" s="25" t="s">
        <v>466</v>
      </c>
      <c r="B339" s="54"/>
      <c r="H339" s="23"/>
    </row>
    <row r="340" spans="1:8" outlineLevel="1" x14ac:dyDescent="0.25">
      <c r="A340" s="25" t="s">
        <v>467</v>
      </c>
      <c r="B340" s="54"/>
      <c r="H340" s="23"/>
    </row>
    <row r="341" spans="1:8" outlineLevel="1" x14ac:dyDescent="0.25">
      <c r="A341" s="25" t="s">
        <v>468</v>
      </c>
      <c r="B341" s="54"/>
      <c r="H341" s="23"/>
    </row>
    <row r="342" spans="1:8" outlineLevel="1" x14ac:dyDescent="0.25">
      <c r="A342" s="25" t="s">
        <v>469</v>
      </c>
      <c r="B342" s="54"/>
      <c r="H342" s="23"/>
    </row>
    <row r="343" spans="1:8" outlineLevel="1" x14ac:dyDescent="0.25">
      <c r="A343" s="25" t="s">
        <v>470</v>
      </c>
      <c r="B343" s="54"/>
      <c r="H343" s="23"/>
    </row>
    <row r="344" spans="1:8" outlineLevel="1" x14ac:dyDescent="0.25">
      <c r="A344" s="25" t="s">
        <v>471</v>
      </c>
      <c r="B344" s="54"/>
      <c r="H344" s="23"/>
    </row>
    <row r="345" spans="1:8" outlineLevel="1" x14ac:dyDescent="0.25">
      <c r="A345" s="25" t="s">
        <v>472</v>
      </c>
      <c r="B345" s="54"/>
      <c r="H345" s="23"/>
    </row>
    <row r="346" spans="1:8" outlineLevel="1" x14ac:dyDescent="0.25">
      <c r="A346" s="25" t="s">
        <v>473</v>
      </c>
      <c r="B346" s="54"/>
      <c r="H346" s="23"/>
    </row>
    <row r="347" spans="1:8" outlineLevel="1" x14ac:dyDescent="0.25">
      <c r="A347" s="25" t="s">
        <v>474</v>
      </c>
      <c r="B347" s="54"/>
      <c r="H347" s="23"/>
    </row>
    <row r="348" spans="1:8" outlineLevel="1" x14ac:dyDescent="0.25">
      <c r="A348" s="25" t="s">
        <v>475</v>
      </c>
      <c r="B348" s="54"/>
      <c r="H348" s="23"/>
    </row>
    <row r="349" spans="1:8" outlineLevel="1" x14ac:dyDescent="0.25">
      <c r="A349" s="25" t="s">
        <v>476</v>
      </c>
      <c r="B349" s="54"/>
      <c r="H349" s="23"/>
    </row>
    <row r="350" spans="1:8" outlineLevel="1" x14ac:dyDescent="0.25">
      <c r="A350" s="25" t="s">
        <v>477</v>
      </c>
      <c r="B350" s="54"/>
      <c r="H350" s="23"/>
    </row>
    <row r="351" spans="1:8" outlineLevel="1" x14ac:dyDescent="0.25">
      <c r="A351" s="25" t="s">
        <v>478</v>
      </c>
      <c r="B351" s="54"/>
      <c r="H351" s="23"/>
    </row>
    <row r="352" spans="1:8" outlineLevel="1" x14ac:dyDescent="0.25">
      <c r="A352" s="25" t="s">
        <v>479</v>
      </c>
      <c r="B352" s="54"/>
      <c r="H352" s="23"/>
    </row>
    <row r="353" spans="1:8" outlineLevel="1" x14ac:dyDescent="0.25">
      <c r="A353" s="25" t="s">
        <v>480</v>
      </c>
      <c r="B353" s="54"/>
      <c r="H353" s="23"/>
    </row>
    <row r="354" spans="1:8" outlineLevel="1" x14ac:dyDescent="0.25">
      <c r="A354" s="25" t="s">
        <v>481</v>
      </c>
      <c r="B354" s="54"/>
      <c r="H354" s="23"/>
    </row>
    <row r="355" spans="1:8" outlineLevel="1" x14ac:dyDescent="0.25">
      <c r="A355" s="25" t="s">
        <v>482</v>
      </c>
      <c r="B355" s="54"/>
      <c r="H355" s="23"/>
    </row>
    <row r="356" spans="1:8" outlineLevel="1" x14ac:dyDescent="0.25">
      <c r="A356" s="25" t="s">
        <v>483</v>
      </c>
      <c r="B356" s="54"/>
      <c r="H356" s="23"/>
    </row>
    <row r="357" spans="1:8" outlineLevel="1" x14ac:dyDescent="0.25">
      <c r="A357" s="25" t="s">
        <v>484</v>
      </c>
      <c r="B357" s="54"/>
      <c r="H357" s="23"/>
    </row>
    <row r="358" spans="1:8" outlineLevel="1" x14ac:dyDescent="0.25">
      <c r="A358" s="25" t="s">
        <v>485</v>
      </c>
      <c r="B358" s="54"/>
      <c r="H358" s="23"/>
    </row>
    <row r="359" spans="1:8" outlineLevel="1" x14ac:dyDescent="0.25">
      <c r="A359" s="25" t="s">
        <v>486</v>
      </c>
      <c r="B359" s="54"/>
      <c r="H359" s="23"/>
    </row>
    <row r="360" spans="1:8" outlineLevel="1" x14ac:dyDescent="0.25">
      <c r="A360" s="25" t="s">
        <v>487</v>
      </c>
      <c r="B360" s="54"/>
      <c r="H360" s="23"/>
    </row>
    <row r="361" spans="1:8" outlineLevel="1" x14ac:dyDescent="0.25">
      <c r="A361" s="25" t="s">
        <v>488</v>
      </c>
      <c r="B361" s="54"/>
      <c r="H361" s="23"/>
    </row>
    <row r="362" spans="1:8" outlineLevel="1" x14ac:dyDescent="0.25">
      <c r="A362" s="25" t="s">
        <v>489</v>
      </c>
      <c r="B362" s="54"/>
      <c r="H362" s="23"/>
    </row>
    <row r="363" spans="1:8" outlineLevel="1" x14ac:dyDescent="0.25">
      <c r="A363" s="25" t="s">
        <v>490</v>
      </c>
      <c r="B363" s="54"/>
      <c r="H363" s="23"/>
    </row>
    <row r="364" spans="1:8" outlineLevel="1" x14ac:dyDescent="0.25">
      <c r="A364" s="25" t="s">
        <v>491</v>
      </c>
      <c r="B364" s="54"/>
      <c r="H364" s="23"/>
    </row>
    <row r="365" spans="1:8" outlineLevel="1" x14ac:dyDescent="0.25">
      <c r="A365" s="25" t="s">
        <v>492</v>
      </c>
      <c r="B365" s="54"/>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CC13"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29" r:id="rId5"/>
    <hyperlink ref="C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topLeftCell="A204" zoomScale="80" zoomScaleNormal="80" workbookViewId="0">
      <selection activeCell="C246" sqref="C246"/>
    </sheetView>
  </sheetViews>
  <sheetFormatPr baseColWidth="10"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105" customWidth="1"/>
    <col min="7" max="7" width="41.5703125" style="116" customWidth="1"/>
    <col min="8" max="16384" width="8.85546875" style="55"/>
  </cols>
  <sheetData>
    <row r="1" spans="1:7" ht="31.5" x14ac:dyDescent="0.25">
      <c r="A1" s="22" t="s">
        <v>493</v>
      </c>
      <c r="B1" s="22"/>
      <c r="C1" s="23"/>
      <c r="D1" s="23"/>
      <c r="E1" s="23"/>
      <c r="F1" s="122"/>
    </row>
    <row r="2" spans="1:7" ht="15.75" thickBot="1" x14ac:dyDescent="0.3">
      <c r="A2" s="23"/>
      <c r="B2" s="23"/>
      <c r="C2" s="23"/>
      <c r="D2" s="23"/>
      <c r="E2" s="23"/>
      <c r="F2" s="116"/>
    </row>
    <row r="3" spans="1:7" ht="19.5" thickBot="1" x14ac:dyDescent="0.3">
      <c r="A3" s="26"/>
      <c r="B3" s="27" t="s">
        <v>22</v>
      </c>
      <c r="C3" s="28" t="s">
        <v>23</v>
      </c>
      <c r="D3" s="26"/>
      <c r="E3" s="26"/>
      <c r="F3" s="116"/>
      <c r="G3" s="123"/>
    </row>
    <row r="4" spans="1:7" ht="15.75" thickBot="1" x14ac:dyDescent="0.3"/>
    <row r="5" spans="1:7" ht="18.75" x14ac:dyDescent="0.25">
      <c r="A5" s="29"/>
      <c r="B5" s="30" t="s">
        <v>494</v>
      </c>
      <c r="C5" s="29"/>
      <c r="E5" s="31"/>
      <c r="F5" s="124"/>
    </row>
    <row r="6" spans="1:7" x14ac:dyDescent="0.25">
      <c r="B6" s="32" t="s">
        <v>495</v>
      </c>
    </row>
    <row r="7" spans="1:7" x14ac:dyDescent="0.25">
      <c r="B7" s="71" t="s">
        <v>496</v>
      </c>
    </row>
    <row r="8" spans="1:7" ht="15.75" thickBot="1" x14ac:dyDescent="0.3">
      <c r="B8" s="72" t="s">
        <v>497</v>
      </c>
    </row>
    <row r="9" spans="1:7" x14ac:dyDescent="0.25">
      <c r="B9" s="35"/>
    </row>
    <row r="10" spans="1:7" ht="37.5" x14ac:dyDescent="0.25">
      <c r="A10" s="36" t="s">
        <v>32</v>
      </c>
      <c r="B10" s="36" t="s">
        <v>495</v>
      </c>
      <c r="C10" s="37"/>
      <c r="D10" s="37"/>
      <c r="E10" s="37"/>
      <c r="F10" s="125"/>
      <c r="G10" s="126"/>
    </row>
    <row r="11" spans="1:7" ht="15" customHeight="1" x14ac:dyDescent="0.25">
      <c r="A11" s="43"/>
      <c r="B11" s="44" t="s">
        <v>498</v>
      </c>
      <c r="C11" s="43" t="s">
        <v>64</v>
      </c>
      <c r="D11" s="43"/>
      <c r="E11" s="43"/>
      <c r="F11" s="127" t="s">
        <v>499</v>
      </c>
      <c r="G11" s="127"/>
    </row>
    <row r="12" spans="1:7" x14ac:dyDescent="0.25">
      <c r="A12" s="25" t="s">
        <v>500</v>
      </c>
      <c r="B12" s="25" t="s">
        <v>501</v>
      </c>
      <c r="C12" s="103">
        <v>39740.200000000004</v>
      </c>
      <c r="F12" s="118">
        <f>IF($C$15=0,"",IF(C12="[for completion]","",C12/$C$15))</f>
        <v>0.99232909002831649</v>
      </c>
    </row>
    <row r="13" spans="1:7" x14ac:dyDescent="0.25">
      <c r="A13" s="25" t="s">
        <v>502</v>
      </c>
      <c r="B13" s="25" t="s">
        <v>503</v>
      </c>
      <c r="C13" s="103">
        <v>307.2</v>
      </c>
      <c r="F13" s="118">
        <f>IF($C$15=0,"",IF(C13="[for completion]","",C13/$C$15))</f>
        <v>7.670909971683554E-3</v>
      </c>
    </row>
    <row r="14" spans="1:7" x14ac:dyDescent="0.25">
      <c r="A14" s="25" t="s">
        <v>504</v>
      </c>
      <c r="B14" s="25" t="s">
        <v>97</v>
      </c>
      <c r="C14" s="111">
        <v>0</v>
      </c>
      <c r="F14" s="118">
        <f>IF($C$15=0,"",IF(C14="[for completion]","",C14/$C$15))</f>
        <v>0</v>
      </c>
    </row>
    <row r="15" spans="1:7" x14ac:dyDescent="0.25">
      <c r="A15" s="25" t="s">
        <v>505</v>
      </c>
      <c r="B15" s="73" t="s">
        <v>99</v>
      </c>
      <c r="C15" s="103">
        <f>SUM(C12:C14)</f>
        <v>40047.4</v>
      </c>
      <c r="F15" s="113">
        <f>SUM(F12:F14)</f>
        <v>1</v>
      </c>
    </row>
    <row r="16" spans="1:7" hidden="1" outlineLevel="1" x14ac:dyDescent="0.25">
      <c r="A16" s="25" t="s">
        <v>506</v>
      </c>
      <c r="B16" s="54" t="s">
        <v>507</v>
      </c>
      <c r="F16" s="118">
        <f t="shared" ref="F16:F26" si="0">IF($C$15=0,"",IF(C16="[for completion]","",C16/$C$15))</f>
        <v>0</v>
      </c>
    </row>
    <row r="17" spans="1:7" hidden="1" outlineLevel="1" x14ac:dyDescent="0.25">
      <c r="A17" s="25" t="s">
        <v>508</v>
      </c>
      <c r="B17" s="54" t="s">
        <v>1344</v>
      </c>
      <c r="F17" s="118">
        <f t="shared" si="0"/>
        <v>0</v>
      </c>
    </row>
    <row r="18" spans="1:7" hidden="1" outlineLevel="1" x14ac:dyDescent="0.25">
      <c r="A18" s="25" t="s">
        <v>509</v>
      </c>
      <c r="B18" s="54" t="s">
        <v>101</v>
      </c>
      <c r="F18" s="118">
        <f t="shared" si="0"/>
        <v>0</v>
      </c>
    </row>
    <row r="19" spans="1:7" hidden="1" outlineLevel="1" x14ac:dyDescent="0.25">
      <c r="A19" s="25" t="s">
        <v>510</v>
      </c>
      <c r="B19" s="54" t="s">
        <v>101</v>
      </c>
      <c r="F19" s="118">
        <f t="shared" si="0"/>
        <v>0</v>
      </c>
    </row>
    <row r="20" spans="1:7" hidden="1" outlineLevel="1" x14ac:dyDescent="0.25">
      <c r="A20" s="25" t="s">
        <v>511</v>
      </c>
      <c r="B20" s="54" t="s">
        <v>101</v>
      </c>
      <c r="F20" s="118">
        <f t="shared" si="0"/>
        <v>0</v>
      </c>
    </row>
    <row r="21" spans="1:7" hidden="1" outlineLevel="1" x14ac:dyDescent="0.25">
      <c r="A21" s="25" t="s">
        <v>512</v>
      </c>
      <c r="B21" s="54" t="s">
        <v>101</v>
      </c>
      <c r="F21" s="118">
        <f t="shared" si="0"/>
        <v>0</v>
      </c>
    </row>
    <row r="22" spans="1:7" hidden="1" outlineLevel="1" x14ac:dyDescent="0.25">
      <c r="A22" s="25" t="s">
        <v>513</v>
      </c>
      <c r="B22" s="54" t="s">
        <v>101</v>
      </c>
      <c r="F22" s="118">
        <f t="shared" si="0"/>
        <v>0</v>
      </c>
    </row>
    <row r="23" spans="1:7" hidden="1" outlineLevel="1" x14ac:dyDescent="0.25">
      <c r="A23" s="25" t="s">
        <v>514</v>
      </c>
      <c r="B23" s="54" t="s">
        <v>101</v>
      </c>
      <c r="F23" s="118">
        <f t="shared" si="0"/>
        <v>0</v>
      </c>
    </row>
    <row r="24" spans="1:7" hidden="1" outlineLevel="1" x14ac:dyDescent="0.25">
      <c r="A24" s="25" t="s">
        <v>515</v>
      </c>
      <c r="B24" s="54" t="s">
        <v>101</v>
      </c>
      <c r="F24" s="118">
        <f t="shared" si="0"/>
        <v>0</v>
      </c>
    </row>
    <row r="25" spans="1:7" hidden="1" outlineLevel="1" x14ac:dyDescent="0.25">
      <c r="A25" s="25" t="s">
        <v>516</v>
      </c>
      <c r="B25" s="54" t="s">
        <v>101</v>
      </c>
      <c r="F25" s="118">
        <f t="shared" si="0"/>
        <v>0</v>
      </c>
    </row>
    <row r="26" spans="1:7" hidden="1" outlineLevel="1" x14ac:dyDescent="0.25">
      <c r="A26" s="25" t="s">
        <v>517</v>
      </c>
      <c r="B26" s="54" t="s">
        <v>101</v>
      </c>
      <c r="C26" s="55"/>
      <c r="D26" s="55"/>
      <c r="E26" s="55"/>
      <c r="F26" s="118">
        <f t="shared" si="0"/>
        <v>0</v>
      </c>
    </row>
    <row r="27" spans="1:7" ht="15" customHeight="1" collapsed="1" x14ac:dyDescent="0.25">
      <c r="A27" s="43"/>
      <c r="B27" s="44" t="s">
        <v>518</v>
      </c>
      <c r="C27" s="43" t="s">
        <v>519</v>
      </c>
      <c r="D27" s="43" t="s">
        <v>520</v>
      </c>
      <c r="E27" s="45"/>
      <c r="F27" s="130" t="s">
        <v>521</v>
      </c>
      <c r="G27" s="127"/>
    </row>
    <row r="28" spans="1:7" x14ac:dyDescent="0.25">
      <c r="A28" s="25" t="s">
        <v>522</v>
      </c>
      <c r="B28" s="25" t="s">
        <v>523</v>
      </c>
      <c r="C28" s="103">
        <v>612324</v>
      </c>
      <c r="D28" s="25">
        <v>215</v>
      </c>
      <c r="F28" s="103">
        <f>C28+D28</f>
        <v>612539</v>
      </c>
    </row>
    <row r="29" spans="1:7" outlineLevel="1" x14ac:dyDescent="0.25">
      <c r="A29" s="25" t="s">
        <v>524</v>
      </c>
      <c r="B29" s="39" t="s">
        <v>525</v>
      </c>
    </row>
    <row r="30" spans="1:7" outlineLevel="1" x14ac:dyDescent="0.25">
      <c r="A30" s="25" t="s">
        <v>526</v>
      </c>
      <c r="B30" s="39" t="s">
        <v>527</v>
      </c>
    </row>
    <row r="31" spans="1:7" outlineLevel="1" x14ac:dyDescent="0.25">
      <c r="A31" s="25" t="s">
        <v>528</v>
      </c>
      <c r="B31" s="39"/>
    </row>
    <row r="32" spans="1:7" outlineLevel="1" x14ac:dyDescent="0.25">
      <c r="A32" s="25" t="s">
        <v>529</v>
      </c>
      <c r="B32" s="39"/>
    </row>
    <row r="33" spans="1:7" outlineLevel="1" x14ac:dyDescent="0.25">
      <c r="A33" s="25" t="s">
        <v>530</v>
      </c>
      <c r="B33" s="39"/>
    </row>
    <row r="34" spans="1:7" outlineLevel="1" x14ac:dyDescent="0.25">
      <c r="A34" s="25" t="s">
        <v>531</v>
      </c>
      <c r="B34" s="39"/>
    </row>
    <row r="35" spans="1:7" ht="15" customHeight="1" x14ac:dyDescent="0.25">
      <c r="A35" s="43"/>
      <c r="B35" s="44" t="s">
        <v>532</v>
      </c>
      <c r="C35" s="43" t="s">
        <v>1523</v>
      </c>
      <c r="D35" s="43" t="s">
        <v>1524</v>
      </c>
      <c r="E35" s="45"/>
      <c r="F35" s="43" t="s">
        <v>1525</v>
      </c>
      <c r="G35" s="127"/>
    </row>
    <row r="36" spans="1:7" x14ac:dyDescent="0.25">
      <c r="A36" s="25" t="s">
        <v>535</v>
      </c>
      <c r="B36" s="25" t="s">
        <v>536</v>
      </c>
      <c r="C36" s="105">
        <v>3.3E-3</v>
      </c>
      <c r="D36" s="105">
        <v>2E-3</v>
      </c>
      <c r="E36" s="105"/>
      <c r="F36" s="105">
        <v>3.5999999999999999E-3</v>
      </c>
    </row>
    <row r="37" spans="1:7" outlineLevel="1" x14ac:dyDescent="0.25">
      <c r="A37" s="25" t="s">
        <v>537</v>
      </c>
    </row>
    <row r="38" spans="1:7" outlineLevel="1" x14ac:dyDescent="0.25">
      <c r="A38" s="25" t="s">
        <v>538</v>
      </c>
    </row>
    <row r="39" spans="1:7" outlineLevel="1" x14ac:dyDescent="0.25">
      <c r="A39" s="25" t="s">
        <v>539</v>
      </c>
    </row>
    <row r="40" spans="1:7" outlineLevel="1" x14ac:dyDescent="0.25">
      <c r="A40" s="25" t="s">
        <v>540</v>
      </c>
    </row>
    <row r="41" spans="1:7" outlineLevel="1" x14ac:dyDescent="0.25">
      <c r="A41" s="25" t="s">
        <v>541</v>
      </c>
    </row>
    <row r="42" spans="1:7" outlineLevel="1" x14ac:dyDescent="0.25">
      <c r="A42" s="25" t="s">
        <v>542</v>
      </c>
    </row>
    <row r="43" spans="1:7" ht="15" customHeight="1" x14ac:dyDescent="0.25">
      <c r="A43" s="43"/>
      <c r="B43" s="44" t="s">
        <v>543</v>
      </c>
      <c r="C43" s="43" t="s">
        <v>533</v>
      </c>
      <c r="D43" s="43" t="s">
        <v>534</v>
      </c>
      <c r="E43" s="45"/>
      <c r="F43" s="127" t="s">
        <v>499</v>
      </c>
      <c r="G43" s="127"/>
    </row>
    <row r="44" spans="1:7" x14ac:dyDescent="0.25">
      <c r="A44" s="25" t="s">
        <v>544</v>
      </c>
      <c r="B44" s="74" t="s">
        <v>545</v>
      </c>
      <c r="C44" s="114">
        <f>SUM(C45:C72)</f>
        <v>1.0001577033026086</v>
      </c>
      <c r="D44" s="115">
        <f>SUM(D45:D72)</f>
        <v>1</v>
      </c>
      <c r="F44" s="115">
        <f>SUM(F45:F72)</f>
        <v>1.0000084469738686</v>
      </c>
      <c r="G44" s="105"/>
    </row>
    <row r="45" spans="1:7" x14ac:dyDescent="0.25">
      <c r="A45" s="25" t="s">
        <v>546</v>
      </c>
      <c r="B45" s="25" t="s">
        <v>547</v>
      </c>
      <c r="G45" s="105"/>
    </row>
    <row r="46" spans="1:7" x14ac:dyDescent="0.25">
      <c r="A46" s="25" t="s">
        <v>548</v>
      </c>
      <c r="B46" s="25" t="s">
        <v>549</v>
      </c>
      <c r="C46" s="105">
        <v>2.0549256328739801E-2</v>
      </c>
      <c r="F46" s="105">
        <v>2.0400000000000001E-2</v>
      </c>
      <c r="G46" s="105"/>
    </row>
    <row r="47" spans="1:7" x14ac:dyDescent="0.25">
      <c r="A47" s="25" t="s">
        <v>550</v>
      </c>
      <c r="B47" s="25" t="s">
        <v>551</v>
      </c>
      <c r="C47" s="105"/>
      <c r="F47" s="25"/>
      <c r="G47" s="105"/>
    </row>
    <row r="48" spans="1:7" x14ac:dyDescent="0.25">
      <c r="A48" s="25" t="s">
        <v>552</v>
      </c>
      <c r="B48" s="25" t="s">
        <v>553</v>
      </c>
      <c r="C48" s="105"/>
      <c r="F48" s="25"/>
      <c r="G48" s="105"/>
    </row>
    <row r="49" spans="1:7" x14ac:dyDescent="0.25">
      <c r="A49" s="25" t="s">
        <v>554</v>
      </c>
      <c r="B49" s="25" t="s">
        <v>555</v>
      </c>
      <c r="C49" s="105"/>
      <c r="F49" s="25"/>
      <c r="G49" s="105"/>
    </row>
    <row r="50" spans="1:7" x14ac:dyDescent="0.25">
      <c r="A50" s="25" t="s">
        <v>556</v>
      </c>
      <c r="B50" s="25" t="s">
        <v>557</v>
      </c>
      <c r="C50" s="105"/>
      <c r="F50" s="25"/>
      <c r="G50" s="105"/>
    </row>
    <row r="51" spans="1:7" x14ac:dyDescent="0.25">
      <c r="A51" s="25" t="s">
        <v>558</v>
      </c>
      <c r="B51" s="25" t="s">
        <v>559</v>
      </c>
      <c r="C51" s="105"/>
      <c r="F51" s="25"/>
      <c r="G51" s="105"/>
    </row>
    <row r="52" spans="1:7" x14ac:dyDescent="0.25">
      <c r="A52" s="25" t="s">
        <v>560</v>
      </c>
      <c r="B52" s="25" t="s">
        <v>561</v>
      </c>
      <c r="C52" s="105"/>
      <c r="F52" s="25"/>
      <c r="G52" s="105"/>
    </row>
    <row r="53" spans="1:7" x14ac:dyDescent="0.25">
      <c r="A53" s="25" t="s">
        <v>562</v>
      </c>
      <c r="B53" s="25" t="s">
        <v>563</v>
      </c>
      <c r="C53" s="105"/>
      <c r="F53" s="25"/>
      <c r="G53" s="105"/>
    </row>
    <row r="54" spans="1:7" x14ac:dyDescent="0.25">
      <c r="A54" s="25" t="s">
        <v>564</v>
      </c>
      <c r="B54" s="25" t="s">
        <v>565</v>
      </c>
      <c r="C54" s="105">
        <v>0.97817828103922599</v>
      </c>
      <c r="D54" s="106">
        <v>1</v>
      </c>
      <c r="F54" s="105">
        <v>0.97817828103922599</v>
      </c>
      <c r="G54" s="105"/>
    </row>
    <row r="55" spans="1:7" x14ac:dyDescent="0.25">
      <c r="A55" s="25" t="s">
        <v>566</v>
      </c>
      <c r="B55" s="25" t="s">
        <v>567</v>
      </c>
      <c r="C55" s="105"/>
      <c r="G55" s="105"/>
    </row>
    <row r="56" spans="1:7" x14ac:dyDescent="0.25">
      <c r="A56" s="25" t="s">
        <v>568</v>
      </c>
      <c r="B56" s="25" t="s">
        <v>569</v>
      </c>
      <c r="C56" s="105"/>
      <c r="G56" s="105"/>
    </row>
    <row r="57" spans="1:7" x14ac:dyDescent="0.25">
      <c r="A57" s="25" t="s">
        <v>570</v>
      </c>
      <c r="B57" s="25" t="s">
        <v>571</v>
      </c>
      <c r="C57" s="105">
        <v>1.4301659346427158E-3</v>
      </c>
      <c r="F57" s="105">
        <v>1.4301659346427158E-3</v>
      </c>
      <c r="G57" s="105"/>
    </row>
    <row r="58" spans="1:7" x14ac:dyDescent="0.25">
      <c r="A58" s="25" t="s">
        <v>572</v>
      </c>
      <c r="B58" s="25" t="s">
        <v>573</v>
      </c>
      <c r="C58" s="105"/>
      <c r="F58" s="25"/>
      <c r="G58" s="105"/>
    </row>
    <row r="59" spans="1:7" x14ac:dyDescent="0.25">
      <c r="A59" s="25" t="s">
        <v>574</v>
      </c>
      <c r="B59" s="25" t="s">
        <v>575</v>
      </c>
      <c r="C59" s="105"/>
      <c r="F59" s="25"/>
      <c r="G59" s="105"/>
    </row>
    <row r="60" spans="1:7" x14ac:dyDescent="0.25">
      <c r="A60" s="25" t="s">
        <v>576</v>
      </c>
      <c r="B60" s="25" t="s">
        <v>3</v>
      </c>
      <c r="C60" s="105"/>
      <c r="F60" s="25"/>
      <c r="G60" s="105"/>
    </row>
    <row r="61" spans="1:7" x14ac:dyDescent="0.25">
      <c r="A61" s="25" t="s">
        <v>577</v>
      </c>
      <c r="B61" s="25" t="s">
        <v>578</v>
      </c>
      <c r="C61" s="105"/>
      <c r="F61" s="25"/>
      <c r="G61" s="105"/>
    </row>
    <row r="62" spans="1:7" x14ac:dyDescent="0.25">
      <c r="A62" s="25" t="s">
        <v>579</v>
      </c>
      <c r="B62" s="25" t="s">
        <v>580</v>
      </c>
      <c r="C62" s="105"/>
      <c r="F62" s="25"/>
      <c r="G62" s="105"/>
    </row>
    <row r="63" spans="1:7" x14ac:dyDescent="0.25">
      <c r="A63" s="25" t="s">
        <v>581</v>
      </c>
      <c r="B63" s="25" t="s">
        <v>582</v>
      </c>
      <c r="C63" s="105"/>
      <c r="F63" s="25"/>
      <c r="G63" s="105"/>
    </row>
    <row r="64" spans="1:7" x14ac:dyDescent="0.25">
      <c r="A64" s="25" t="s">
        <v>583</v>
      </c>
      <c r="B64" s="25" t="s">
        <v>584</v>
      </c>
      <c r="C64" s="105"/>
      <c r="F64" s="25"/>
      <c r="G64" s="105"/>
    </row>
    <row r="65" spans="1:7" x14ac:dyDescent="0.25">
      <c r="A65" s="25" t="s">
        <v>585</v>
      </c>
      <c r="B65" s="25" t="s">
        <v>586</v>
      </c>
      <c r="C65" s="105"/>
      <c r="F65" s="25"/>
      <c r="G65" s="105"/>
    </row>
    <row r="66" spans="1:7" x14ac:dyDescent="0.25">
      <c r="A66" s="25" t="s">
        <v>587</v>
      </c>
      <c r="B66" s="25" t="s">
        <v>588</v>
      </c>
      <c r="C66" s="105"/>
      <c r="F66" s="25"/>
      <c r="G66" s="105"/>
    </row>
    <row r="67" spans="1:7" x14ac:dyDescent="0.25">
      <c r="A67" s="25" t="s">
        <v>589</v>
      </c>
      <c r="B67" s="25" t="s">
        <v>590</v>
      </c>
      <c r="C67" s="105"/>
      <c r="F67" s="25"/>
      <c r="G67" s="105"/>
    </row>
    <row r="68" spans="1:7" x14ac:dyDescent="0.25">
      <c r="A68" s="25" t="s">
        <v>591</v>
      </c>
      <c r="B68" s="25" t="s">
        <v>592</v>
      </c>
      <c r="C68" s="105"/>
      <c r="F68" s="25"/>
      <c r="G68" s="105"/>
    </row>
    <row r="69" spans="1:7" x14ac:dyDescent="0.25">
      <c r="A69" s="25" t="s">
        <v>593</v>
      </c>
      <c r="B69" s="25" t="s">
        <v>594</v>
      </c>
      <c r="C69" s="105"/>
      <c r="F69" s="25"/>
      <c r="G69" s="105"/>
    </row>
    <row r="70" spans="1:7" x14ac:dyDescent="0.25">
      <c r="A70" s="25" t="s">
        <v>595</v>
      </c>
      <c r="B70" s="25" t="s">
        <v>596</v>
      </c>
      <c r="C70" s="105"/>
      <c r="F70" s="25"/>
      <c r="G70" s="105"/>
    </row>
    <row r="71" spans="1:7" x14ac:dyDescent="0.25">
      <c r="A71" s="25" t="s">
        <v>597</v>
      </c>
      <c r="B71" s="25" t="s">
        <v>6</v>
      </c>
      <c r="C71" s="105"/>
      <c r="F71" s="25"/>
      <c r="G71" s="105"/>
    </row>
    <row r="72" spans="1:7" x14ac:dyDescent="0.25">
      <c r="A72" s="25" t="s">
        <v>598</v>
      </c>
      <c r="B72" s="25" t="s">
        <v>599</v>
      </c>
      <c r="C72" s="105"/>
      <c r="G72" s="105"/>
    </row>
    <row r="73" spans="1:7" x14ac:dyDescent="0.25">
      <c r="A73" s="25" t="s">
        <v>600</v>
      </c>
      <c r="B73" s="74" t="s">
        <v>286</v>
      </c>
      <c r="C73" s="74">
        <v>0</v>
      </c>
      <c r="D73" s="74">
        <v>0</v>
      </c>
      <c r="F73" s="115">
        <f>SUM(F74:F76)</f>
        <v>0</v>
      </c>
      <c r="G73" s="105"/>
    </row>
    <row r="74" spans="1:7" x14ac:dyDescent="0.25">
      <c r="A74" s="25" t="s">
        <v>601</v>
      </c>
      <c r="B74" s="25" t="s">
        <v>602</v>
      </c>
      <c r="G74" s="105"/>
    </row>
    <row r="75" spans="1:7" x14ac:dyDescent="0.25">
      <c r="A75" s="25" t="s">
        <v>603</v>
      </c>
      <c r="B75" s="25" t="s">
        <v>604</v>
      </c>
      <c r="G75" s="105"/>
    </row>
    <row r="76" spans="1:7" x14ac:dyDescent="0.25">
      <c r="A76" s="25" t="s">
        <v>605</v>
      </c>
      <c r="B76" s="25" t="s">
        <v>2</v>
      </c>
      <c r="G76" s="105"/>
    </row>
    <row r="77" spans="1:7" x14ac:dyDescent="0.25">
      <c r="A77" s="25" t="s">
        <v>606</v>
      </c>
      <c r="B77" s="74" t="s">
        <v>97</v>
      </c>
      <c r="C77" s="74">
        <f>SUM(C78:C87)</f>
        <v>0</v>
      </c>
      <c r="D77" s="74">
        <f>SUM(D78:D87)</f>
        <v>0</v>
      </c>
      <c r="F77" s="115">
        <f>SUM(F78:F87)</f>
        <v>0</v>
      </c>
      <c r="G77" s="105"/>
    </row>
    <row r="78" spans="1:7" x14ac:dyDescent="0.25">
      <c r="A78" s="25" t="s">
        <v>607</v>
      </c>
      <c r="B78" s="41" t="s">
        <v>288</v>
      </c>
      <c r="G78" s="105"/>
    </row>
    <row r="79" spans="1:7" x14ac:dyDescent="0.25">
      <c r="A79" s="25" t="s">
        <v>608</v>
      </c>
      <c r="B79" s="41" t="s">
        <v>290</v>
      </c>
      <c r="G79" s="105"/>
    </row>
    <row r="80" spans="1:7" x14ac:dyDescent="0.25">
      <c r="A80" s="25" t="s">
        <v>609</v>
      </c>
      <c r="B80" s="41" t="s">
        <v>292</v>
      </c>
      <c r="G80" s="105"/>
    </row>
    <row r="81" spans="1:7" x14ac:dyDescent="0.25">
      <c r="A81" s="25" t="s">
        <v>610</v>
      </c>
      <c r="B81" s="41" t="s">
        <v>12</v>
      </c>
      <c r="G81" s="105"/>
    </row>
    <row r="82" spans="1:7" x14ac:dyDescent="0.25">
      <c r="A82" s="25" t="s">
        <v>611</v>
      </c>
      <c r="B82" s="41" t="s">
        <v>295</v>
      </c>
      <c r="G82" s="105"/>
    </row>
    <row r="83" spans="1:7" x14ac:dyDescent="0.25">
      <c r="A83" s="25" t="s">
        <v>612</v>
      </c>
      <c r="B83" s="41" t="s">
        <v>297</v>
      </c>
      <c r="G83" s="105"/>
    </row>
    <row r="84" spans="1:7" x14ac:dyDescent="0.25">
      <c r="A84" s="25" t="s">
        <v>613</v>
      </c>
      <c r="B84" s="41" t="s">
        <v>299</v>
      </c>
      <c r="G84" s="105"/>
    </row>
    <row r="85" spans="1:7" x14ac:dyDescent="0.25">
      <c r="A85" s="25" t="s">
        <v>614</v>
      </c>
      <c r="B85" s="41" t="s">
        <v>301</v>
      </c>
      <c r="G85" s="105"/>
    </row>
    <row r="86" spans="1:7" x14ac:dyDescent="0.25">
      <c r="A86" s="25" t="s">
        <v>615</v>
      </c>
      <c r="B86" s="41" t="s">
        <v>303</v>
      </c>
      <c r="G86" s="105"/>
    </row>
    <row r="87" spans="1:7" x14ac:dyDescent="0.25">
      <c r="A87" s="25" t="s">
        <v>616</v>
      </c>
      <c r="B87" s="41" t="s">
        <v>97</v>
      </c>
      <c r="G87" s="105"/>
    </row>
    <row r="88" spans="1:7" hidden="1" outlineLevel="1" x14ac:dyDescent="0.25">
      <c r="A88" s="25" t="s">
        <v>617</v>
      </c>
      <c r="B88" s="54" t="s">
        <v>101</v>
      </c>
      <c r="G88" s="105"/>
    </row>
    <row r="89" spans="1:7" hidden="1" outlineLevel="1" x14ac:dyDescent="0.25">
      <c r="A89" s="25" t="s">
        <v>618</v>
      </c>
      <c r="B89" s="54" t="s">
        <v>101</v>
      </c>
      <c r="G89" s="105"/>
    </row>
    <row r="90" spans="1:7" hidden="1" outlineLevel="1" x14ac:dyDescent="0.25">
      <c r="A90" s="25" t="s">
        <v>619</v>
      </c>
      <c r="B90" s="54" t="s">
        <v>101</v>
      </c>
      <c r="G90" s="105"/>
    </row>
    <row r="91" spans="1:7" hidden="1" outlineLevel="1" x14ac:dyDescent="0.25">
      <c r="A91" s="25" t="s">
        <v>620</v>
      </c>
      <c r="B91" s="54" t="s">
        <v>101</v>
      </c>
      <c r="G91" s="105"/>
    </row>
    <row r="92" spans="1:7" hidden="1" outlineLevel="1" x14ac:dyDescent="0.25">
      <c r="A92" s="25" t="s">
        <v>621</v>
      </c>
      <c r="B92" s="54" t="s">
        <v>101</v>
      </c>
      <c r="G92" s="105"/>
    </row>
    <row r="93" spans="1:7" hidden="1" outlineLevel="1" x14ac:dyDescent="0.25">
      <c r="A93" s="25" t="s">
        <v>622</v>
      </c>
      <c r="B93" s="54" t="s">
        <v>101</v>
      </c>
      <c r="G93" s="105"/>
    </row>
    <row r="94" spans="1:7" hidden="1" outlineLevel="1" x14ac:dyDescent="0.25">
      <c r="A94" s="25" t="s">
        <v>623</v>
      </c>
      <c r="B94" s="54" t="s">
        <v>101</v>
      </c>
      <c r="G94" s="105"/>
    </row>
    <row r="95" spans="1:7" hidden="1" outlineLevel="1" x14ac:dyDescent="0.25">
      <c r="A95" s="25" t="s">
        <v>624</v>
      </c>
      <c r="B95" s="54" t="s">
        <v>101</v>
      </c>
      <c r="G95" s="105"/>
    </row>
    <row r="96" spans="1:7" hidden="1" outlineLevel="1" x14ac:dyDescent="0.25">
      <c r="A96" s="25" t="s">
        <v>625</v>
      </c>
      <c r="B96" s="54" t="s">
        <v>101</v>
      </c>
      <c r="G96" s="105"/>
    </row>
    <row r="97" spans="1:7" hidden="1" outlineLevel="1" x14ac:dyDescent="0.25">
      <c r="A97" s="25" t="s">
        <v>626</v>
      </c>
      <c r="B97" s="54" t="s">
        <v>101</v>
      </c>
      <c r="G97" s="105"/>
    </row>
    <row r="98" spans="1:7" ht="15" customHeight="1" collapsed="1" x14ac:dyDescent="0.25">
      <c r="A98" s="43"/>
      <c r="B98" s="44" t="s">
        <v>627</v>
      </c>
      <c r="C98" s="43" t="s">
        <v>533</v>
      </c>
      <c r="D98" s="43" t="s">
        <v>534</v>
      </c>
      <c r="E98" s="45"/>
      <c r="F98" s="127" t="s">
        <v>499</v>
      </c>
      <c r="G98" s="127"/>
    </row>
    <row r="99" spans="1:7" x14ac:dyDescent="0.25">
      <c r="A99" s="25" t="s">
        <v>628</v>
      </c>
      <c r="B99" s="41" t="s">
        <v>1377</v>
      </c>
      <c r="C99" s="105">
        <v>8.9806145623047728E-2</v>
      </c>
      <c r="D99" s="105">
        <v>3.8027548742494678E-2</v>
      </c>
      <c r="F99" s="105">
        <v>8.9408775732776183E-2</v>
      </c>
      <c r="G99" s="105"/>
    </row>
    <row r="100" spans="1:7" x14ac:dyDescent="0.25">
      <c r="A100" s="25" t="s">
        <v>629</v>
      </c>
      <c r="B100" s="41" t="s">
        <v>1378</v>
      </c>
      <c r="C100" s="105">
        <v>2.5155160634612393E-2</v>
      </c>
      <c r="D100" s="105">
        <v>1.0570873750285644E-2</v>
      </c>
      <c r="F100" s="105">
        <v>2.5043234919586065E-2</v>
      </c>
      <c r="G100" s="105"/>
    </row>
    <row r="101" spans="1:7" x14ac:dyDescent="0.25">
      <c r="A101" s="25" t="s">
        <v>630</v>
      </c>
      <c r="B101" s="41" t="s">
        <v>1379</v>
      </c>
      <c r="C101" s="105">
        <v>2.8824455413780734E-2</v>
      </c>
      <c r="D101" s="105">
        <v>1.2536160929053201E-3</v>
      </c>
      <c r="F101" s="105">
        <v>2.8612865643959286E-2</v>
      </c>
      <c r="G101" s="105"/>
    </row>
    <row r="102" spans="1:7" x14ac:dyDescent="0.25">
      <c r="A102" s="25" t="s">
        <v>631</v>
      </c>
      <c r="B102" s="41" t="s">
        <v>1380</v>
      </c>
      <c r="C102" s="105">
        <v>2.9925765251101064E-2</v>
      </c>
      <c r="D102" s="105">
        <v>1.4544637712804989E-3</v>
      </c>
      <c r="F102" s="105">
        <v>2.9707264970550266E-2</v>
      </c>
      <c r="G102" s="105"/>
    </row>
    <row r="103" spans="1:7" x14ac:dyDescent="0.25">
      <c r="A103" s="25" t="s">
        <v>632</v>
      </c>
      <c r="B103" s="41" t="s">
        <v>1366</v>
      </c>
      <c r="C103" s="105">
        <v>1.6083466685771926E-3</v>
      </c>
      <c r="D103" s="105"/>
      <c r="F103" s="105">
        <v>1.5960035658723118E-3</v>
      </c>
      <c r="G103" s="105"/>
    </row>
    <row r="104" spans="1:7" x14ac:dyDescent="0.25">
      <c r="A104" s="25" t="s">
        <v>633</v>
      </c>
      <c r="B104" s="41" t="s">
        <v>1367</v>
      </c>
      <c r="C104" s="105">
        <v>4.7865265399706439E-2</v>
      </c>
      <c r="D104" s="105">
        <v>2.2816274193695588E-2</v>
      </c>
      <c r="F104" s="105">
        <v>4.7673029312083323E-2</v>
      </c>
      <c r="G104" s="105"/>
    </row>
    <row r="105" spans="1:7" x14ac:dyDescent="0.25">
      <c r="A105" s="25" t="s">
        <v>634</v>
      </c>
      <c r="B105" s="41" t="s">
        <v>1368</v>
      </c>
      <c r="C105" s="105">
        <v>9.0349125204665148E-2</v>
      </c>
      <c r="D105" s="105">
        <v>7.9010681923006327E-3</v>
      </c>
      <c r="F105" s="105">
        <v>8.9716385475474683E-2</v>
      </c>
      <c r="G105" s="105"/>
    </row>
    <row r="106" spans="1:7" x14ac:dyDescent="0.25">
      <c r="A106" s="25" t="s">
        <v>635</v>
      </c>
      <c r="B106" s="41" t="s">
        <v>1369</v>
      </c>
      <c r="C106" s="105">
        <v>0.27635919387148411</v>
      </c>
      <c r="D106" s="105">
        <v>0.85364954105749902</v>
      </c>
      <c r="F106" s="105">
        <v>0.2807895534357891</v>
      </c>
      <c r="G106" s="105"/>
    </row>
    <row r="107" spans="1:7" x14ac:dyDescent="0.25">
      <c r="A107" s="25" t="s">
        <v>636</v>
      </c>
      <c r="B107" s="41" t="s">
        <v>1370</v>
      </c>
      <c r="C107" s="105">
        <v>5.0962588021353984E-2</v>
      </c>
      <c r="D107" s="105">
        <v>5.3008018630784008E-4</v>
      </c>
      <c r="F107" s="105">
        <v>5.0575548562737993E-2</v>
      </c>
      <c r="G107" s="105"/>
    </row>
    <row r="108" spans="1:7" x14ac:dyDescent="0.25">
      <c r="A108" s="25" t="s">
        <v>637</v>
      </c>
      <c r="B108" s="41" t="s">
        <v>1371</v>
      </c>
      <c r="C108" s="105">
        <v>8.4188645371675419E-2</v>
      </c>
      <c r="D108" s="105">
        <v>2.7517656343416168E-2</v>
      </c>
      <c r="F108" s="105">
        <v>8.3753729285716338E-2</v>
      </c>
      <c r="G108" s="105"/>
    </row>
    <row r="109" spans="1:7" x14ac:dyDescent="0.25">
      <c r="A109" s="25" t="s">
        <v>638</v>
      </c>
      <c r="B109" s="41" t="s">
        <v>1372</v>
      </c>
      <c r="C109" s="105">
        <v>0.10912563678347575</v>
      </c>
      <c r="D109" s="105">
        <v>4.2417266829160791E-3</v>
      </c>
      <c r="F109" s="105">
        <v>0.10832071524525798</v>
      </c>
      <c r="G109" s="105"/>
    </row>
    <row r="110" spans="1:7" x14ac:dyDescent="0.25">
      <c r="A110" s="25" t="s">
        <v>639</v>
      </c>
      <c r="B110" s="41" t="s">
        <v>1381</v>
      </c>
      <c r="C110" s="105">
        <v>1.034104285374721E-2</v>
      </c>
      <c r="D110" s="105"/>
      <c r="F110" s="105">
        <v>1.0261681509260269E-2</v>
      </c>
      <c r="G110" s="105"/>
    </row>
    <row r="111" spans="1:7" x14ac:dyDescent="0.25">
      <c r="A111" s="25" t="s">
        <v>640</v>
      </c>
      <c r="B111" s="41" t="s">
        <v>1373</v>
      </c>
      <c r="C111" s="105">
        <v>4.5855913065171172E-2</v>
      </c>
      <c r="D111" s="105">
        <v>8.1059559974542921E-4</v>
      </c>
      <c r="F111" s="105">
        <v>4.551021708388029E-2</v>
      </c>
      <c r="G111" s="105"/>
    </row>
    <row r="112" spans="1:7" x14ac:dyDescent="0.25">
      <c r="A112" s="25" t="s">
        <v>641</v>
      </c>
      <c r="B112" s="41" t="s">
        <v>1374</v>
      </c>
      <c r="C112" s="105">
        <v>8.7642233019347218E-2</v>
      </c>
      <c r="D112" s="105">
        <v>3.1226555387152809E-2</v>
      </c>
      <c r="F112" s="105">
        <v>8.7209276296282182E-2</v>
      </c>
      <c r="G112" s="105"/>
    </row>
    <row r="113" spans="1:7" x14ac:dyDescent="0.25">
      <c r="A113" s="25" t="s">
        <v>642</v>
      </c>
      <c r="B113" s="41"/>
      <c r="C113" s="105"/>
      <c r="G113" s="105"/>
    </row>
    <row r="114" spans="1:7" x14ac:dyDescent="0.25">
      <c r="A114" s="25" t="s">
        <v>643</v>
      </c>
      <c r="B114" s="41"/>
      <c r="C114" s="105"/>
      <c r="G114" s="105"/>
    </row>
    <row r="115" spans="1:7" x14ac:dyDescent="0.25">
      <c r="A115" s="25" t="s">
        <v>644</v>
      </c>
      <c r="B115" s="41"/>
      <c r="C115" s="105"/>
      <c r="G115" s="105"/>
    </row>
    <row r="116" spans="1:7" x14ac:dyDescent="0.25">
      <c r="A116" s="25" t="s">
        <v>645</v>
      </c>
      <c r="B116" s="41"/>
      <c r="C116" s="105"/>
      <c r="G116" s="105"/>
    </row>
    <row r="117" spans="1:7" x14ac:dyDescent="0.25">
      <c r="A117" s="25" t="s">
        <v>646</v>
      </c>
      <c r="B117" s="41"/>
      <c r="C117" s="105"/>
      <c r="G117" s="105"/>
    </row>
    <row r="118" spans="1:7" x14ac:dyDescent="0.25">
      <c r="A118" s="25" t="s">
        <v>647</v>
      </c>
      <c r="B118" s="41"/>
      <c r="C118" s="105"/>
      <c r="G118" s="105"/>
    </row>
    <row r="119" spans="1:7" x14ac:dyDescent="0.25">
      <c r="A119" s="25" t="s">
        <v>648</v>
      </c>
      <c r="B119" s="41"/>
      <c r="C119" s="105"/>
      <c r="G119" s="105"/>
    </row>
    <row r="120" spans="1:7" x14ac:dyDescent="0.25">
      <c r="A120" s="25" t="s">
        <v>649</v>
      </c>
      <c r="B120" s="41"/>
      <c r="C120" s="105"/>
      <c r="G120" s="105"/>
    </row>
    <row r="121" spans="1:7" x14ac:dyDescent="0.25">
      <c r="A121" s="25" t="s">
        <v>650</v>
      </c>
      <c r="B121" s="41"/>
      <c r="C121" s="105"/>
      <c r="G121" s="105"/>
    </row>
    <row r="122" spans="1:7" x14ac:dyDescent="0.25">
      <c r="A122" s="25" t="s">
        <v>651</v>
      </c>
      <c r="B122" s="41"/>
      <c r="C122" s="105"/>
      <c r="G122" s="105"/>
    </row>
    <row r="123" spans="1:7" x14ac:dyDescent="0.25">
      <c r="A123" s="25" t="s">
        <v>652</v>
      </c>
      <c r="B123" s="41"/>
      <c r="C123" s="105"/>
      <c r="G123" s="105"/>
    </row>
    <row r="124" spans="1:7" x14ac:dyDescent="0.25">
      <c r="A124" s="25" t="s">
        <v>653</v>
      </c>
      <c r="B124" s="41"/>
      <c r="C124" s="105"/>
      <c r="G124" s="105"/>
    </row>
    <row r="125" spans="1:7" x14ac:dyDescent="0.25">
      <c r="A125" s="25" t="s">
        <v>654</v>
      </c>
      <c r="B125" s="41"/>
      <c r="G125" s="105"/>
    </row>
    <row r="126" spans="1:7" x14ac:dyDescent="0.25">
      <c r="A126" s="25" t="s">
        <v>655</v>
      </c>
      <c r="B126" s="41"/>
      <c r="G126" s="105"/>
    </row>
    <row r="127" spans="1:7" x14ac:dyDescent="0.25">
      <c r="A127" s="25" t="s">
        <v>656</v>
      </c>
      <c r="B127" s="41"/>
      <c r="G127" s="105"/>
    </row>
    <row r="128" spans="1:7" x14ac:dyDescent="0.25">
      <c r="A128" s="25" t="s">
        <v>657</v>
      </c>
      <c r="B128" s="41"/>
      <c r="G128" s="105"/>
    </row>
    <row r="129" spans="1:7" x14ac:dyDescent="0.25">
      <c r="A129" s="25" t="s">
        <v>658</v>
      </c>
      <c r="B129" s="41"/>
      <c r="G129" s="105"/>
    </row>
    <row r="130" spans="1:7" ht="15" customHeight="1" x14ac:dyDescent="0.25">
      <c r="A130" s="43"/>
      <c r="B130" s="44" t="s">
        <v>659</v>
      </c>
      <c r="C130" s="43" t="s">
        <v>533</v>
      </c>
      <c r="D130" s="43" t="s">
        <v>534</v>
      </c>
      <c r="E130" s="45"/>
      <c r="F130" s="127" t="s">
        <v>499</v>
      </c>
      <c r="G130" s="127"/>
    </row>
    <row r="131" spans="1:7" x14ac:dyDescent="0.25">
      <c r="A131" s="25" t="s">
        <v>660</v>
      </c>
      <c r="B131" s="25" t="s">
        <v>661</v>
      </c>
      <c r="C131" s="105">
        <v>0.82579999999999998</v>
      </c>
      <c r="D131" s="105">
        <v>0.39460000000000001</v>
      </c>
      <c r="E131" s="116"/>
      <c r="F131" s="105">
        <v>0.82250000000000001</v>
      </c>
    </row>
    <row r="132" spans="1:7" x14ac:dyDescent="0.25">
      <c r="A132" s="25" t="s">
        <v>662</v>
      </c>
      <c r="B132" s="25" t="s">
        <v>663</v>
      </c>
      <c r="C132" s="105">
        <v>0.17419999999999999</v>
      </c>
      <c r="D132" s="105">
        <v>0.60539999999999994</v>
      </c>
      <c r="E132" s="116"/>
      <c r="F132" s="105">
        <v>0.17750000000000002</v>
      </c>
    </row>
    <row r="133" spans="1:7" x14ac:dyDescent="0.25">
      <c r="A133" s="25" t="s">
        <v>664</v>
      </c>
      <c r="B133" s="25" t="s">
        <v>97</v>
      </c>
      <c r="C133" s="106"/>
      <c r="E133" s="23"/>
    </row>
    <row r="134" spans="1:7" hidden="1" outlineLevel="1" x14ac:dyDescent="0.25">
      <c r="A134" s="25" t="s">
        <v>665</v>
      </c>
      <c r="E134" s="23"/>
    </row>
    <row r="135" spans="1:7" hidden="1" outlineLevel="1" x14ac:dyDescent="0.25">
      <c r="A135" s="25" t="s">
        <v>666</v>
      </c>
      <c r="E135" s="23"/>
    </row>
    <row r="136" spans="1:7" hidden="1" outlineLevel="1" x14ac:dyDescent="0.25">
      <c r="A136" s="25" t="s">
        <v>667</v>
      </c>
      <c r="E136" s="23"/>
    </row>
    <row r="137" spans="1:7" hidden="1" outlineLevel="1" x14ac:dyDescent="0.25">
      <c r="A137" s="25" t="s">
        <v>668</v>
      </c>
      <c r="E137" s="23"/>
    </row>
    <row r="138" spans="1:7" hidden="1" outlineLevel="1" x14ac:dyDescent="0.25">
      <c r="A138" s="25" t="s">
        <v>669</v>
      </c>
      <c r="E138" s="23"/>
    </row>
    <row r="139" spans="1:7" hidden="1" outlineLevel="1" x14ac:dyDescent="0.25">
      <c r="A139" s="25" t="s">
        <v>670</v>
      </c>
      <c r="E139" s="23"/>
    </row>
    <row r="140" spans="1:7" ht="15" customHeight="1" collapsed="1" x14ac:dyDescent="0.25">
      <c r="A140" s="43"/>
      <c r="B140" s="44" t="s">
        <v>671</v>
      </c>
      <c r="C140" s="43" t="s">
        <v>533</v>
      </c>
      <c r="D140" s="43" t="s">
        <v>534</v>
      </c>
      <c r="E140" s="45"/>
      <c r="F140" s="127" t="s">
        <v>499</v>
      </c>
      <c r="G140" s="127"/>
    </row>
    <row r="141" spans="1:7" x14ac:dyDescent="0.25">
      <c r="A141" s="25" t="s">
        <v>672</v>
      </c>
      <c r="B141" s="25" t="s">
        <v>673</v>
      </c>
      <c r="C141" s="105">
        <v>1.0200000000000001E-2</v>
      </c>
      <c r="E141" s="23"/>
      <c r="F141" s="105">
        <v>1.01E-2</v>
      </c>
    </row>
    <row r="142" spans="1:7" x14ac:dyDescent="0.25">
      <c r="A142" s="25" t="s">
        <v>674</v>
      </c>
      <c r="B142" s="25" t="s">
        <v>675</v>
      </c>
      <c r="C142" s="105">
        <v>0.98980000000000001</v>
      </c>
      <c r="D142" s="106">
        <v>1</v>
      </c>
      <c r="E142" s="23"/>
      <c r="F142" s="105">
        <v>0.9899</v>
      </c>
    </row>
    <row r="143" spans="1:7" x14ac:dyDescent="0.25">
      <c r="A143" s="25" t="s">
        <v>676</v>
      </c>
      <c r="B143" s="25" t="s">
        <v>97</v>
      </c>
      <c r="C143" s="25">
        <v>0</v>
      </c>
      <c r="E143" s="23"/>
    </row>
    <row r="144" spans="1:7" hidden="1" outlineLevel="1" x14ac:dyDescent="0.25">
      <c r="A144" s="25" t="s">
        <v>677</v>
      </c>
      <c r="E144" s="23"/>
    </row>
    <row r="145" spans="1:7" hidden="1" outlineLevel="1" x14ac:dyDescent="0.25">
      <c r="A145" s="25" t="s">
        <v>678</v>
      </c>
      <c r="E145" s="23"/>
    </row>
    <row r="146" spans="1:7" hidden="1" outlineLevel="1" x14ac:dyDescent="0.25">
      <c r="A146" s="25" t="s">
        <v>679</v>
      </c>
      <c r="E146" s="23"/>
    </row>
    <row r="147" spans="1:7" hidden="1" outlineLevel="1" x14ac:dyDescent="0.25">
      <c r="A147" s="25" t="s">
        <v>680</v>
      </c>
      <c r="E147" s="23"/>
    </row>
    <row r="148" spans="1:7" hidden="1" outlineLevel="1" x14ac:dyDescent="0.25">
      <c r="A148" s="25" t="s">
        <v>681</v>
      </c>
      <c r="E148" s="23"/>
    </row>
    <row r="149" spans="1:7" hidden="1" outlineLevel="1" x14ac:dyDescent="0.25">
      <c r="A149" s="25" t="s">
        <v>682</v>
      </c>
      <c r="E149" s="23"/>
    </row>
    <row r="150" spans="1:7" ht="15" customHeight="1" collapsed="1" x14ac:dyDescent="0.25">
      <c r="A150" s="43"/>
      <c r="B150" s="44" t="s">
        <v>683</v>
      </c>
      <c r="C150" s="43" t="s">
        <v>533</v>
      </c>
      <c r="D150" s="43" t="s">
        <v>534</v>
      </c>
      <c r="E150" s="45"/>
      <c r="F150" s="127" t="s">
        <v>499</v>
      </c>
      <c r="G150" s="127"/>
    </row>
    <row r="151" spans="1:7" x14ac:dyDescent="0.25">
      <c r="A151" s="25" t="s">
        <v>684</v>
      </c>
      <c r="B151" s="21" t="s">
        <v>685</v>
      </c>
      <c r="C151" s="105">
        <v>0.1108</v>
      </c>
      <c r="D151" s="105">
        <v>0.13730000000000001</v>
      </c>
      <c r="E151" s="116"/>
      <c r="F151" s="105">
        <v>0.111</v>
      </c>
    </row>
    <row r="152" spans="1:7" x14ac:dyDescent="0.25">
      <c r="A152" s="25" t="s">
        <v>686</v>
      </c>
      <c r="B152" s="21" t="s">
        <v>687</v>
      </c>
      <c r="C152" s="105">
        <v>0.1512</v>
      </c>
      <c r="D152" s="105">
        <v>8.9499999999999996E-2</v>
      </c>
      <c r="E152" s="116"/>
      <c r="F152" s="105">
        <v>0.1507</v>
      </c>
    </row>
    <row r="153" spans="1:7" x14ac:dyDescent="0.25">
      <c r="A153" s="25" t="s">
        <v>688</v>
      </c>
      <c r="B153" s="21" t="s">
        <v>689</v>
      </c>
      <c r="C153" s="105">
        <v>0.1085</v>
      </c>
      <c r="D153" s="105">
        <v>0.25669999999999998</v>
      </c>
      <c r="E153" s="105"/>
      <c r="F153" s="105">
        <v>0.1096</v>
      </c>
    </row>
    <row r="154" spans="1:7" x14ac:dyDescent="0.25">
      <c r="A154" s="25" t="s">
        <v>690</v>
      </c>
      <c r="B154" s="21" t="s">
        <v>691</v>
      </c>
      <c r="C154" s="105">
        <v>0.15890000000000001</v>
      </c>
      <c r="D154" s="105">
        <v>0.18240000000000001</v>
      </c>
      <c r="E154" s="105"/>
      <c r="F154" s="105">
        <v>0.15909999999999999</v>
      </c>
    </row>
    <row r="155" spans="1:7" x14ac:dyDescent="0.25">
      <c r="A155" s="25" t="s">
        <v>692</v>
      </c>
      <c r="B155" s="21" t="s">
        <v>693</v>
      </c>
      <c r="C155" s="105">
        <v>0.47060000000000002</v>
      </c>
      <c r="D155" s="105">
        <v>0.33410000000000001</v>
      </c>
      <c r="E155" s="105"/>
      <c r="F155" s="105">
        <v>0.46960000000000002</v>
      </c>
    </row>
    <row r="156" spans="1:7" outlineLevel="1" x14ac:dyDescent="0.25">
      <c r="A156" s="25" t="s">
        <v>694</v>
      </c>
      <c r="B156" s="21"/>
    </row>
    <row r="157" spans="1:7" outlineLevel="1" x14ac:dyDescent="0.25">
      <c r="A157" s="25" t="s">
        <v>695</v>
      </c>
      <c r="B157" s="21"/>
    </row>
    <row r="158" spans="1:7" outlineLevel="1" x14ac:dyDescent="0.25">
      <c r="A158" s="25" t="s">
        <v>696</v>
      </c>
      <c r="B158" s="21"/>
    </row>
    <row r="159" spans="1:7" outlineLevel="1" x14ac:dyDescent="0.25">
      <c r="A159" s="25" t="s">
        <v>697</v>
      </c>
      <c r="B159" s="21"/>
    </row>
    <row r="160" spans="1:7" ht="15" customHeight="1" x14ac:dyDescent="0.25">
      <c r="A160" s="43"/>
      <c r="B160" s="44" t="s">
        <v>698</v>
      </c>
      <c r="C160" s="43" t="s">
        <v>1523</v>
      </c>
      <c r="D160" s="43" t="s">
        <v>1524</v>
      </c>
      <c r="E160" s="45"/>
      <c r="F160" s="43" t="s">
        <v>1525</v>
      </c>
      <c r="G160" s="127"/>
    </row>
    <row r="161" spans="1:7" x14ac:dyDescent="0.25">
      <c r="A161" s="25" t="s">
        <v>699</v>
      </c>
      <c r="B161" s="25" t="s">
        <v>700</v>
      </c>
      <c r="C161" s="105">
        <v>1.6199999999999999E-2</v>
      </c>
      <c r="D161" s="106">
        <v>2.0000000000000001E-4</v>
      </c>
      <c r="E161" s="23"/>
      <c r="F161" s="105">
        <v>1.6199999999999999E-2</v>
      </c>
    </row>
    <row r="162" spans="1:7" outlineLevel="1" x14ac:dyDescent="0.25">
      <c r="A162" s="25" t="s">
        <v>701</v>
      </c>
      <c r="E162" s="23"/>
    </row>
    <row r="163" spans="1:7" outlineLevel="1" x14ac:dyDescent="0.25">
      <c r="A163" s="25" t="s">
        <v>702</v>
      </c>
      <c r="E163" s="23"/>
    </row>
    <row r="164" spans="1:7" outlineLevel="1" x14ac:dyDescent="0.25">
      <c r="A164" s="25" t="s">
        <v>703</v>
      </c>
      <c r="E164" s="23"/>
    </row>
    <row r="165" spans="1:7" outlineLevel="1" x14ac:dyDescent="0.25">
      <c r="A165" s="25" t="s">
        <v>704</v>
      </c>
      <c r="E165" s="23"/>
    </row>
    <row r="166" spans="1:7" ht="18.75" x14ac:dyDescent="0.25">
      <c r="A166" s="75"/>
      <c r="B166" s="76" t="s">
        <v>496</v>
      </c>
      <c r="C166" s="75"/>
      <c r="D166" s="75"/>
      <c r="E166" s="75"/>
      <c r="F166" s="139"/>
      <c r="G166" s="139"/>
    </row>
    <row r="167" spans="1:7" ht="15" customHeight="1" x14ac:dyDescent="0.25">
      <c r="A167" s="43"/>
      <c r="B167" s="44" t="s">
        <v>705</v>
      </c>
      <c r="C167" s="43" t="s">
        <v>706</v>
      </c>
      <c r="D167" s="43" t="s">
        <v>707</v>
      </c>
      <c r="E167" s="45"/>
      <c r="F167" s="130" t="s">
        <v>533</v>
      </c>
      <c r="G167" s="130" t="s">
        <v>708</v>
      </c>
    </row>
    <row r="168" spans="1:7" x14ac:dyDescent="0.25">
      <c r="A168" s="25" t="s">
        <v>709</v>
      </c>
      <c r="B168" s="41" t="s">
        <v>710</v>
      </c>
      <c r="C168" s="103">
        <v>64.900608174757167</v>
      </c>
      <c r="D168" s="112">
        <v>612324</v>
      </c>
      <c r="E168" s="38"/>
      <c r="F168" s="122"/>
      <c r="G168" s="122"/>
    </row>
    <row r="169" spans="1:7" x14ac:dyDescent="0.25">
      <c r="A169" s="38"/>
      <c r="B169" s="77"/>
      <c r="C169" s="38"/>
      <c r="D169" s="38"/>
      <c r="E169" s="38"/>
      <c r="F169" s="122"/>
      <c r="G169" s="122"/>
    </row>
    <row r="170" spans="1:7" x14ac:dyDescent="0.25">
      <c r="B170" s="41" t="s">
        <v>711</v>
      </c>
      <c r="C170" s="38"/>
      <c r="D170" s="38"/>
      <c r="E170" s="38"/>
      <c r="F170" s="122"/>
      <c r="G170" s="122"/>
    </row>
    <row r="171" spans="1:7" x14ac:dyDescent="0.25">
      <c r="A171" s="25" t="s">
        <v>712</v>
      </c>
      <c r="B171" s="41" t="s">
        <v>1382</v>
      </c>
      <c r="C171" s="103">
        <v>35290.220764999998</v>
      </c>
      <c r="D171" s="103">
        <v>596848</v>
      </c>
      <c r="E171" s="38"/>
      <c r="F171" s="118"/>
      <c r="G171" s="118"/>
    </row>
    <row r="172" spans="1:7" x14ac:dyDescent="0.25">
      <c r="A172" s="25" t="s">
        <v>713</v>
      </c>
      <c r="B172" s="41" t="s">
        <v>1383</v>
      </c>
      <c r="C172" s="103">
        <v>3458.9329740000003</v>
      </c>
      <c r="D172" s="103">
        <v>14361</v>
      </c>
      <c r="E172" s="38"/>
      <c r="F172" s="118"/>
      <c r="G172" s="118"/>
    </row>
    <row r="173" spans="1:7" x14ac:dyDescent="0.25">
      <c r="A173" s="25" t="s">
        <v>714</v>
      </c>
      <c r="B173" s="41" t="s">
        <v>1384</v>
      </c>
      <c r="C173" s="103">
        <v>301.41611800000004</v>
      </c>
      <c r="D173" s="103">
        <v>652</v>
      </c>
      <c r="E173" s="38"/>
      <c r="F173" s="118"/>
      <c r="G173" s="118"/>
    </row>
    <row r="174" spans="1:7" x14ac:dyDescent="0.25">
      <c r="A174" s="25" t="s">
        <v>715</v>
      </c>
      <c r="B174" s="41" t="s">
        <v>1385</v>
      </c>
      <c r="C174" s="103">
        <v>125.331013</v>
      </c>
      <c r="D174" s="103">
        <v>181</v>
      </c>
      <c r="E174" s="38"/>
      <c r="F174" s="118"/>
      <c r="G174" s="118"/>
    </row>
    <row r="175" spans="1:7" x14ac:dyDescent="0.25">
      <c r="A175" s="25" t="s">
        <v>716</v>
      </c>
      <c r="B175" s="41" t="s">
        <v>1386</v>
      </c>
      <c r="C175" s="103">
        <v>83.044729000000004</v>
      </c>
      <c r="D175" s="103">
        <v>93</v>
      </c>
      <c r="E175" s="38"/>
      <c r="F175" s="118"/>
      <c r="G175" s="118"/>
    </row>
    <row r="176" spans="1:7" x14ac:dyDescent="0.25">
      <c r="A176" s="25" t="s">
        <v>717</v>
      </c>
      <c r="B176" s="41" t="s">
        <v>1387</v>
      </c>
      <c r="C176" s="103">
        <v>481.24730099999999</v>
      </c>
      <c r="D176" s="103">
        <v>189</v>
      </c>
      <c r="E176" s="38"/>
      <c r="F176" s="118"/>
      <c r="G176" s="118"/>
    </row>
    <row r="177" spans="1:7" x14ac:dyDescent="0.25">
      <c r="A177" s="25" t="s">
        <v>718</v>
      </c>
      <c r="B177" s="41"/>
      <c r="E177" s="38"/>
      <c r="F177" s="118"/>
      <c r="G177" s="118"/>
    </row>
    <row r="178" spans="1:7" x14ac:dyDescent="0.25">
      <c r="A178" s="25" t="s">
        <v>719</v>
      </c>
      <c r="B178" s="41"/>
      <c r="E178" s="38"/>
      <c r="F178" s="118"/>
      <c r="G178" s="118"/>
    </row>
    <row r="179" spans="1:7" x14ac:dyDescent="0.25">
      <c r="A179" s="25" t="s">
        <v>720</v>
      </c>
      <c r="B179" s="41"/>
      <c r="E179" s="38"/>
      <c r="F179" s="118"/>
      <c r="G179" s="118"/>
    </row>
    <row r="180" spans="1:7" x14ac:dyDescent="0.25">
      <c r="A180" s="25" t="s">
        <v>721</v>
      </c>
      <c r="B180" s="41"/>
      <c r="E180" s="41"/>
      <c r="F180" s="118"/>
      <c r="G180" s="118"/>
    </row>
    <row r="181" spans="1:7" x14ac:dyDescent="0.25">
      <c r="A181" s="25" t="s">
        <v>722</v>
      </c>
      <c r="B181" s="41"/>
      <c r="E181" s="41"/>
      <c r="F181" s="118"/>
      <c r="G181" s="118"/>
    </row>
    <row r="182" spans="1:7" x14ac:dyDescent="0.25">
      <c r="A182" s="25" t="s">
        <v>723</v>
      </c>
      <c r="B182" s="41"/>
      <c r="E182" s="41"/>
      <c r="F182" s="118"/>
      <c r="G182" s="118"/>
    </row>
    <row r="183" spans="1:7" x14ac:dyDescent="0.25">
      <c r="A183" s="25" t="s">
        <v>724</v>
      </c>
      <c r="B183" s="41"/>
      <c r="E183" s="41"/>
      <c r="F183" s="118"/>
      <c r="G183" s="118"/>
    </row>
    <row r="184" spans="1:7" x14ac:dyDescent="0.25">
      <c r="A184" s="25" t="s">
        <v>725</v>
      </c>
      <c r="B184" s="41"/>
      <c r="E184" s="41"/>
      <c r="F184" s="118"/>
      <c r="G184" s="118"/>
    </row>
    <row r="185" spans="1:7" x14ac:dyDescent="0.25">
      <c r="A185" s="25" t="s">
        <v>726</v>
      </c>
      <c r="B185" s="41"/>
      <c r="E185" s="41"/>
      <c r="F185" s="118"/>
      <c r="G185" s="118"/>
    </row>
    <row r="186" spans="1:7" x14ac:dyDescent="0.25">
      <c r="A186" s="25" t="s">
        <v>727</v>
      </c>
      <c r="B186" s="41"/>
      <c r="F186" s="118"/>
      <c r="G186" s="118"/>
    </row>
    <row r="187" spans="1:7" x14ac:dyDescent="0.25">
      <c r="A187" s="25" t="s">
        <v>728</v>
      </c>
      <c r="B187" s="41"/>
      <c r="E187" s="60"/>
      <c r="F187" s="118"/>
      <c r="G187" s="118"/>
    </row>
    <row r="188" spans="1:7" x14ac:dyDescent="0.25">
      <c r="A188" s="25" t="s">
        <v>729</v>
      </c>
      <c r="B188" s="41"/>
      <c r="E188" s="60"/>
      <c r="F188" s="118"/>
      <c r="G188" s="118"/>
    </row>
    <row r="189" spans="1:7" x14ac:dyDescent="0.25">
      <c r="A189" s="25" t="s">
        <v>730</v>
      </c>
      <c r="B189" s="41"/>
      <c r="E189" s="60"/>
      <c r="F189" s="118"/>
      <c r="G189" s="118"/>
    </row>
    <row r="190" spans="1:7" x14ac:dyDescent="0.25">
      <c r="A190" s="25" t="s">
        <v>731</v>
      </c>
      <c r="B190" s="41"/>
      <c r="E190" s="60"/>
      <c r="F190" s="118"/>
      <c r="G190" s="118"/>
    </row>
    <row r="191" spans="1:7" x14ac:dyDescent="0.25">
      <c r="A191" s="25" t="s">
        <v>732</v>
      </c>
      <c r="B191" s="41"/>
      <c r="E191" s="60"/>
      <c r="F191" s="118"/>
      <c r="G191" s="118"/>
    </row>
    <row r="192" spans="1:7" x14ac:dyDescent="0.25">
      <c r="A192" s="25" t="s">
        <v>733</v>
      </c>
      <c r="B192" s="41"/>
      <c r="E192" s="60"/>
      <c r="F192" s="118"/>
      <c r="G192" s="118"/>
    </row>
    <row r="193" spans="1:7" x14ac:dyDescent="0.25">
      <c r="A193" s="25" t="s">
        <v>734</v>
      </c>
      <c r="B193" s="41"/>
      <c r="E193" s="60"/>
      <c r="F193" s="118"/>
      <c r="G193" s="118"/>
    </row>
    <row r="194" spans="1:7" x14ac:dyDescent="0.25">
      <c r="A194" s="25" t="s">
        <v>735</v>
      </c>
      <c r="B194" s="41"/>
      <c r="E194" s="60"/>
      <c r="F194" s="118"/>
      <c r="G194" s="118"/>
    </row>
    <row r="195" spans="1:7" x14ac:dyDescent="0.25">
      <c r="A195" s="25" t="s">
        <v>736</v>
      </c>
      <c r="B195" s="52" t="s">
        <v>99</v>
      </c>
      <c r="C195" s="50">
        <f>SUM(C171:C194)</f>
        <v>39740.192900000009</v>
      </c>
      <c r="D195" s="50">
        <f>SUM(D171:D194)</f>
        <v>612324</v>
      </c>
      <c r="E195" s="60"/>
      <c r="F195" s="119">
        <f>SUM(F171:F194)</f>
        <v>0</v>
      </c>
      <c r="G195" s="119">
        <f>SUM(G171:G194)</f>
        <v>0</v>
      </c>
    </row>
    <row r="196" spans="1:7" ht="15" customHeight="1" x14ac:dyDescent="0.25">
      <c r="A196" s="43"/>
      <c r="B196" s="44" t="s">
        <v>737</v>
      </c>
      <c r="C196" s="43" t="s">
        <v>706</v>
      </c>
      <c r="D196" s="43" t="s">
        <v>707</v>
      </c>
      <c r="E196" s="45"/>
      <c r="F196" s="130" t="s">
        <v>533</v>
      </c>
      <c r="G196" s="130" t="s">
        <v>708</v>
      </c>
    </row>
    <row r="197" spans="1:7" x14ac:dyDescent="0.25">
      <c r="A197" s="25" t="s">
        <v>738</v>
      </c>
      <c r="B197" s="25" t="s">
        <v>739</v>
      </c>
      <c r="C197" s="105">
        <v>0.72099999999999997</v>
      </c>
      <c r="G197" s="105"/>
    </row>
    <row r="198" spans="1:7" x14ac:dyDescent="0.25">
      <c r="G198" s="105"/>
    </row>
    <row r="199" spans="1:7" x14ac:dyDescent="0.25">
      <c r="B199" s="41" t="s">
        <v>740</v>
      </c>
      <c r="G199" s="105"/>
    </row>
    <row r="200" spans="1:7" x14ac:dyDescent="0.25">
      <c r="A200" s="25" t="s">
        <v>741</v>
      </c>
      <c r="B200" s="25" t="s">
        <v>742</v>
      </c>
      <c r="C200" s="103">
        <v>4399.3238170000004</v>
      </c>
      <c r="D200" s="103">
        <v>146644</v>
      </c>
      <c r="F200" s="118">
        <f t="shared" ref="F200:F214" si="1">IF($C$208=0,"",IF(C200="[for completion]","",C200/$C$208))</f>
        <v>0.11070260808066262</v>
      </c>
      <c r="G200" s="118">
        <f t="shared" ref="G200:G214" si="2">IF($D$208=0,"",IF(D200="[for completion]","",D200/$D$208))</f>
        <v>0.23948759153650681</v>
      </c>
    </row>
    <row r="201" spans="1:7" x14ac:dyDescent="0.25">
      <c r="A201" s="25" t="s">
        <v>743</v>
      </c>
      <c r="B201" s="25" t="s">
        <v>744</v>
      </c>
      <c r="C201" s="103">
        <v>1989.102232</v>
      </c>
      <c r="D201" s="103">
        <v>35437</v>
      </c>
      <c r="F201" s="118">
        <f t="shared" si="1"/>
        <v>5.0052874937409328E-2</v>
      </c>
      <c r="G201" s="118">
        <f t="shared" si="2"/>
        <v>5.7872956147399089E-2</v>
      </c>
    </row>
    <row r="202" spans="1:7" x14ac:dyDescent="0.25">
      <c r="A202" s="25" t="s">
        <v>745</v>
      </c>
      <c r="B202" s="25" t="s">
        <v>746</v>
      </c>
      <c r="C202" s="103">
        <v>2865.1889999999999</v>
      </c>
      <c r="D202" s="103">
        <v>46336</v>
      </c>
      <c r="F202" s="118">
        <f t="shared" si="1"/>
        <v>7.2098328774607146E-2</v>
      </c>
      <c r="G202" s="118">
        <f t="shared" si="2"/>
        <v>7.5672356464878077E-2</v>
      </c>
    </row>
    <row r="203" spans="1:7" x14ac:dyDescent="0.25">
      <c r="A203" s="25" t="s">
        <v>747</v>
      </c>
      <c r="B203" s="25" t="s">
        <v>748</v>
      </c>
      <c r="C203" s="103">
        <v>4662.9970000000003</v>
      </c>
      <c r="D203" s="103">
        <v>71066</v>
      </c>
      <c r="F203" s="118">
        <f t="shared" si="1"/>
        <v>0.11733756159925464</v>
      </c>
      <c r="G203" s="118">
        <f t="shared" si="2"/>
        <v>0.11605947178291232</v>
      </c>
    </row>
    <row r="204" spans="1:7" x14ac:dyDescent="0.25">
      <c r="A204" s="25" t="s">
        <v>749</v>
      </c>
      <c r="B204" s="25" t="s">
        <v>750</v>
      </c>
      <c r="C204" s="103">
        <v>9796.8289999999997</v>
      </c>
      <c r="D204" s="103">
        <v>129641</v>
      </c>
      <c r="F204" s="118">
        <f t="shared" si="1"/>
        <v>0.24652300361009544</v>
      </c>
      <c r="G204" s="118">
        <f t="shared" si="2"/>
        <v>0.21171961249273261</v>
      </c>
    </row>
    <row r="205" spans="1:7" x14ac:dyDescent="0.25">
      <c r="A205" s="25" t="s">
        <v>751</v>
      </c>
      <c r="B205" s="25" t="s">
        <v>752</v>
      </c>
      <c r="C205" s="103">
        <v>7674.5410000000002</v>
      </c>
      <c r="D205" s="103">
        <v>97331</v>
      </c>
      <c r="F205" s="118">
        <f t="shared" si="1"/>
        <v>0.19311870184207824</v>
      </c>
      <c r="G205" s="118">
        <f t="shared" si="2"/>
        <v>0.1589534298835257</v>
      </c>
    </row>
    <row r="206" spans="1:7" x14ac:dyDescent="0.25">
      <c r="A206" s="25" t="s">
        <v>753</v>
      </c>
      <c r="B206" s="25" t="s">
        <v>754</v>
      </c>
      <c r="C206" s="103">
        <v>7993.1750000000002</v>
      </c>
      <c r="D206" s="103">
        <v>82335</v>
      </c>
      <c r="F206" s="118">
        <f t="shared" si="1"/>
        <v>0.20113666466783534</v>
      </c>
      <c r="G206" s="118">
        <f t="shared" si="2"/>
        <v>0.13446312736394458</v>
      </c>
    </row>
    <row r="207" spans="1:7" x14ac:dyDescent="0.25">
      <c r="A207" s="25" t="s">
        <v>755</v>
      </c>
      <c r="B207" s="25" t="s">
        <v>756</v>
      </c>
      <c r="C207" s="103">
        <v>358.86257000000001</v>
      </c>
      <c r="D207" s="103">
        <v>3534</v>
      </c>
      <c r="F207" s="118">
        <f t="shared" si="1"/>
        <v>9.0302564880573224E-3</v>
      </c>
      <c r="G207" s="118">
        <f t="shared" si="2"/>
        <v>5.7714543281008092E-3</v>
      </c>
    </row>
    <row r="208" spans="1:7" x14ac:dyDescent="0.25">
      <c r="A208" s="25" t="s">
        <v>757</v>
      </c>
      <c r="B208" s="52" t="s">
        <v>99</v>
      </c>
      <c r="C208" s="103">
        <f>SUM(C200:C207)</f>
        <v>39740.019618999999</v>
      </c>
      <c r="D208" s="103">
        <f>SUM(D200:D207)</f>
        <v>612324</v>
      </c>
      <c r="F208" s="113">
        <f>SUM(F200:F207)</f>
        <v>1</v>
      </c>
      <c r="G208" s="113">
        <f>SUM(G200:G207)</f>
        <v>1</v>
      </c>
    </row>
    <row r="209" spans="1:7" hidden="1" outlineLevel="1" x14ac:dyDescent="0.25">
      <c r="A209" s="25" t="s">
        <v>758</v>
      </c>
      <c r="B209" s="54" t="s">
        <v>759</v>
      </c>
      <c r="F209" s="118">
        <f t="shared" si="1"/>
        <v>0</v>
      </c>
      <c r="G209" s="118">
        <f t="shared" si="2"/>
        <v>0</v>
      </c>
    </row>
    <row r="210" spans="1:7" hidden="1" outlineLevel="1" x14ac:dyDescent="0.25">
      <c r="A210" s="25" t="s">
        <v>760</v>
      </c>
      <c r="B210" s="54" t="s">
        <v>761</v>
      </c>
      <c r="F210" s="118">
        <f t="shared" si="1"/>
        <v>0</v>
      </c>
      <c r="G210" s="118">
        <f t="shared" si="2"/>
        <v>0</v>
      </c>
    </row>
    <row r="211" spans="1:7" hidden="1" outlineLevel="1" x14ac:dyDescent="0.25">
      <c r="A211" s="25" t="s">
        <v>762</v>
      </c>
      <c r="B211" s="54" t="s">
        <v>763</v>
      </c>
      <c r="F211" s="118">
        <f t="shared" si="1"/>
        <v>0</v>
      </c>
      <c r="G211" s="118">
        <f t="shared" si="2"/>
        <v>0</v>
      </c>
    </row>
    <row r="212" spans="1:7" hidden="1" outlineLevel="1" x14ac:dyDescent="0.25">
      <c r="A212" s="25" t="s">
        <v>764</v>
      </c>
      <c r="B212" s="54" t="s">
        <v>765</v>
      </c>
      <c r="F212" s="118">
        <f t="shared" si="1"/>
        <v>0</v>
      </c>
      <c r="G212" s="118">
        <f t="shared" si="2"/>
        <v>0</v>
      </c>
    </row>
    <row r="213" spans="1:7" hidden="1" outlineLevel="1" x14ac:dyDescent="0.25">
      <c r="A213" s="25" t="s">
        <v>766</v>
      </c>
      <c r="B213" s="54" t="s">
        <v>767</v>
      </c>
      <c r="F213" s="118">
        <f t="shared" si="1"/>
        <v>0</v>
      </c>
      <c r="G213" s="118">
        <f t="shared" si="2"/>
        <v>0</v>
      </c>
    </row>
    <row r="214" spans="1:7" hidden="1" outlineLevel="1" x14ac:dyDescent="0.25">
      <c r="A214" s="25" t="s">
        <v>768</v>
      </c>
      <c r="B214" s="54" t="s">
        <v>769</v>
      </c>
      <c r="F214" s="118">
        <f t="shared" si="1"/>
        <v>0</v>
      </c>
      <c r="G214" s="118">
        <f t="shared" si="2"/>
        <v>0</v>
      </c>
    </row>
    <row r="215" spans="1:7" hidden="1" outlineLevel="1" x14ac:dyDescent="0.25">
      <c r="A215" s="25" t="s">
        <v>770</v>
      </c>
      <c r="B215" s="54"/>
      <c r="F215" s="118"/>
      <c r="G215" s="118"/>
    </row>
    <row r="216" spans="1:7" hidden="1" outlineLevel="1" x14ac:dyDescent="0.25">
      <c r="A216" s="25" t="s">
        <v>771</v>
      </c>
      <c r="B216" s="54"/>
      <c r="F216" s="118"/>
      <c r="G216" s="118"/>
    </row>
    <row r="217" spans="1:7" hidden="1" outlineLevel="1" x14ac:dyDescent="0.25">
      <c r="A217" s="25" t="s">
        <v>772</v>
      </c>
      <c r="B217" s="54"/>
      <c r="F217" s="118"/>
      <c r="G217" s="118"/>
    </row>
    <row r="218" spans="1:7" ht="15" customHeight="1" collapsed="1" x14ac:dyDescent="0.25">
      <c r="A218" s="43"/>
      <c r="B218" s="44" t="s">
        <v>773</v>
      </c>
      <c r="C218" s="43" t="s">
        <v>706</v>
      </c>
      <c r="D218" s="43" t="s">
        <v>707</v>
      </c>
      <c r="E218" s="45"/>
      <c r="F218" s="130" t="s">
        <v>533</v>
      </c>
      <c r="G218" s="130" t="s">
        <v>708</v>
      </c>
    </row>
    <row r="219" spans="1:7" x14ac:dyDescent="0.25">
      <c r="A219" s="25" t="s">
        <v>774</v>
      </c>
      <c r="B219" s="25" t="s">
        <v>739</v>
      </c>
      <c r="C219" s="105">
        <v>0.74409999999999998</v>
      </c>
      <c r="G219" s="105"/>
    </row>
    <row r="220" spans="1:7" x14ac:dyDescent="0.25">
      <c r="C220" s="38"/>
      <c r="G220" s="105"/>
    </row>
    <row r="221" spans="1:7" x14ac:dyDescent="0.25">
      <c r="B221" s="41" t="s">
        <v>740</v>
      </c>
      <c r="G221" s="105"/>
    </row>
    <row r="222" spans="1:7" x14ac:dyDescent="0.25">
      <c r="A222" s="25" t="s">
        <v>775</v>
      </c>
      <c r="B222" s="25" t="s">
        <v>742</v>
      </c>
      <c r="C222" s="117">
        <v>4999.91</v>
      </c>
      <c r="D222" s="109">
        <v>159042</v>
      </c>
      <c r="F222" s="118">
        <f>IF($C$230=0,"",IF(C222="[Mark as ND1 if not relevant]","",C222/$C$230))</f>
        <v>0.12581549257497979</v>
      </c>
      <c r="G222" s="118">
        <f>IF($D$230=0,"",IF(D222="[Mark as ND1 if not relevant]","",D222/$D$230))</f>
        <v>0.25973504223254357</v>
      </c>
    </row>
    <row r="223" spans="1:7" x14ac:dyDescent="0.25">
      <c r="A223" s="25" t="s">
        <v>776</v>
      </c>
      <c r="B223" s="25" t="s">
        <v>744</v>
      </c>
      <c r="C223" s="117">
        <v>1993.098</v>
      </c>
      <c r="D223" s="109">
        <v>33012</v>
      </c>
      <c r="F223" s="118">
        <f t="shared" ref="F223:F229" si="3">IF($C$230=0,"",IF(C223="[Mark as ND1 if not relevant]","",C223/$C$230))</f>
        <v>5.0153424085674962E-2</v>
      </c>
      <c r="G223" s="118">
        <f t="shared" ref="G223:G229" si="4">IF($D$230=0,"",IF(D223="[Mark as ND1 if not relevant]","",D223/$D$230))</f>
        <v>5.3912634487624199E-2</v>
      </c>
    </row>
    <row r="224" spans="1:7" x14ac:dyDescent="0.25">
      <c r="A224" s="25" t="s">
        <v>777</v>
      </c>
      <c r="B224" s="25" t="s">
        <v>746</v>
      </c>
      <c r="C224" s="117">
        <v>2392.27</v>
      </c>
      <c r="D224" s="109">
        <v>36418</v>
      </c>
      <c r="F224" s="118">
        <f t="shared" si="3"/>
        <v>6.0198009248635859E-2</v>
      </c>
      <c r="G224" s="118">
        <f t="shared" si="4"/>
        <v>5.9475049156982249E-2</v>
      </c>
    </row>
    <row r="225" spans="1:7" x14ac:dyDescent="0.25">
      <c r="A225" s="25" t="s">
        <v>778</v>
      </c>
      <c r="B225" s="25" t="s">
        <v>748</v>
      </c>
      <c r="C225" s="117">
        <v>3144.2449999999999</v>
      </c>
      <c r="D225" s="109">
        <v>45147</v>
      </c>
      <c r="F225" s="118">
        <f t="shared" si="3"/>
        <v>7.9120370856958902E-2</v>
      </c>
      <c r="G225" s="118">
        <f t="shared" si="4"/>
        <v>7.3730574009837929E-2</v>
      </c>
    </row>
    <row r="226" spans="1:7" x14ac:dyDescent="0.25">
      <c r="A226" s="25" t="s">
        <v>779</v>
      </c>
      <c r="B226" s="25" t="s">
        <v>750</v>
      </c>
      <c r="C226" s="117">
        <v>9136.5910000000003</v>
      </c>
      <c r="D226" s="109">
        <v>128161</v>
      </c>
      <c r="F226" s="118">
        <f t="shared" si="3"/>
        <v>0.22990907778762565</v>
      </c>
      <c r="G226" s="118">
        <f t="shared" si="4"/>
        <v>0.20930259143851948</v>
      </c>
    </row>
    <row r="227" spans="1:7" x14ac:dyDescent="0.25">
      <c r="A227" s="25" t="s">
        <v>780</v>
      </c>
      <c r="B227" s="25" t="s">
        <v>752</v>
      </c>
      <c r="C227" s="117">
        <v>7228.1024799999996</v>
      </c>
      <c r="D227" s="109">
        <v>89554</v>
      </c>
      <c r="F227" s="118">
        <f t="shared" si="3"/>
        <v>0.18188472870584332</v>
      </c>
      <c r="G227" s="118">
        <f t="shared" si="4"/>
        <v>0.14625263749256928</v>
      </c>
    </row>
    <row r="228" spans="1:7" x14ac:dyDescent="0.25">
      <c r="A228" s="25" t="s">
        <v>781</v>
      </c>
      <c r="B228" s="25" t="s">
        <v>754</v>
      </c>
      <c r="C228" s="117">
        <v>8193.0030000000006</v>
      </c>
      <c r="D228" s="109">
        <v>89703</v>
      </c>
      <c r="F228" s="118">
        <f t="shared" si="3"/>
        <v>0.20616505259360415</v>
      </c>
      <c r="G228" s="118">
        <f t="shared" si="4"/>
        <v>0.14649597272032452</v>
      </c>
    </row>
    <row r="229" spans="1:7" x14ac:dyDescent="0.25">
      <c r="A229" s="25" t="s">
        <v>782</v>
      </c>
      <c r="B229" s="25" t="s">
        <v>756</v>
      </c>
      <c r="C229" s="117">
        <v>2652.799</v>
      </c>
      <c r="D229" s="109">
        <v>31287</v>
      </c>
      <c r="F229" s="118">
        <f t="shared" si="3"/>
        <v>6.6753844146677413E-2</v>
      </c>
      <c r="G229" s="118">
        <f t="shared" si="4"/>
        <v>5.1095498461598762E-2</v>
      </c>
    </row>
    <row r="230" spans="1:7" x14ac:dyDescent="0.25">
      <c r="A230" s="25" t="s">
        <v>783</v>
      </c>
      <c r="B230" s="52" t="s">
        <v>99</v>
      </c>
      <c r="C230" s="117">
        <f>SUM(C222:C229)</f>
        <v>39740.018479999999</v>
      </c>
      <c r="D230" s="109">
        <f>SUM(D222:D229)</f>
        <v>612324</v>
      </c>
      <c r="F230" s="113">
        <f>SUM(F222:F229)</f>
        <v>1</v>
      </c>
      <c r="G230" s="113">
        <f>SUM(G222:G229)</f>
        <v>1</v>
      </c>
    </row>
    <row r="231" spans="1:7" hidden="1" outlineLevel="1" x14ac:dyDescent="0.25">
      <c r="A231" s="25" t="s">
        <v>784</v>
      </c>
      <c r="B231" s="54" t="s">
        <v>759</v>
      </c>
      <c r="F231" s="118">
        <f t="shared" ref="F231:F236" si="5">IF($C$230=0,"",IF(C231="[for completion]","",C231/$C$230))</f>
        <v>0</v>
      </c>
      <c r="G231" s="118">
        <f t="shared" ref="G231:G236" si="6">IF($D$230=0,"",IF(D231="[for completion]","",D231/$D$230))</f>
        <v>0</v>
      </c>
    </row>
    <row r="232" spans="1:7" hidden="1" outlineLevel="1" x14ac:dyDescent="0.25">
      <c r="A232" s="25" t="s">
        <v>785</v>
      </c>
      <c r="B232" s="54" t="s">
        <v>761</v>
      </c>
      <c r="F232" s="118">
        <f t="shared" si="5"/>
        <v>0</v>
      </c>
      <c r="G232" s="118">
        <f t="shared" si="6"/>
        <v>0</v>
      </c>
    </row>
    <row r="233" spans="1:7" hidden="1" outlineLevel="1" x14ac:dyDescent="0.25">
      <c r="A233" s="25" t="s">
        <v>786</v>
      </c>
      <c r="B233" s="54" t="s">
        <v>763</v>
      </c>
      <c r="F233" s="118">
        <f t="shared" si="5"/>
        <v>0</v>
      </c>
      <c r="G233" s="118">
        <f t="shared" si="6"/>
        <v>0</v>
      </c>
    </row>
    <row r="234" spans="1:7" hidden="1" outlineLevel="1" x14ac:dyDescent="0.25">
      <c r="A234" s="25" t="s">
        <v>787</v>
      </c>
      <c r="B234" s="54" t="s">
        <v>765</v>
      </c>
      <c r="F234" s="118">
        <f t="shared" si="5"/>
        <v>0</v>
      </c>
      <c r="G234" s="118">
        <f t="shared" si="6"/>
        <v>0</v>
      </c>
    </row>
    <row r="235" spans="1:7" hidden="1" outlineLevel="1" x14ac:dyDescent="0.25">
      <c r="A235" s="25" t="s">
        <v>788</v>
      </c>
      <c r="B235" s="54" t="s">
        <v>767</v>
      </c>
      <c r="F235" s="118">
        <f t="shared" si="5"/>
        <v>0</v>
      </c>
      <c r="G235" s="118">
        <f t="shared" si="6"/>
        <v>0</v>
      </c>
    </row>
    <row r="236" spans="1:7" hidden="1" outlineLevel="1" x14ac:dyDescent="0.25">
      <c r="A236" s="25" t="s">
        <v>789</v>
      </c>
      <c r="B236" s="54" t="s">
        <v>769</v>
      </c>
      <c r="F236" s="118">
        <f t="shared" si="5"/>
        <v>0</v>
      </c>
      <c r="G236" s="118">
        <f t="shared" si="6"/>
        <v>0</v>
      </c>
    </row>
    <row r="237" spans="1:7" hidden="1" outlineLevel="1" x14ac:dyDescent="0.25">
      <c r="A237" s="25" t="s">
        <v>790</v>
      </c>
      <c r="B237" s="54"/>
      <c r="F237" s="118"/>
      <c r="G237" s="118"/>
    </row>
    <row r="238" spans="1:7" hidden="1" outlineLevel="1" x14ac:dyDescent="0.25">
      <c r="A238" s="25" t="s">
        <v>791</v>
      </c>
      <c r="B238" s="54"/>
      <c r="F238" s="118"/>
      <c r="G238" s="118"/>
    </row>
    <row r="239" spans="1:7" hidden="1" outlineLevel="1" x14ac:dyDescent="0.25">
      <c r="A239" s="25" t="s">
        <v>792</v>
      </c>
      <c r="B239" s="54"/>
      <c r="F239" s="118"/>
      <c r="G239" s="118"/>
    </row>
    <row r="240" spans="1:7" ht="15" customHeight="1" collapsed="1" x14ac:dyDescent="0.25">
      <c r="A240" s="43"/>
      <c r="B240" s="44" t="s">
        <v>793</v>
      </c>
      <c r="C240" s="43" t="s">
        <v>533</v>
      </c>
      <c r="D240" s="43"/>
      <c r="E240" s="45"/>
      <c r="F240" s="130"/>
      <c r="G240" s="130"/>
    </row>
    <row r="241" spans="1:14" x14ac:dyDescent="0.25">
      <c r="A241" s="25" t="s">
        <v>794</v>
      </c>
      <c r="B241" s="25" t="s">
        <v>795</v>
      </c>
      <c r="C241" s="105">
        <v>0.74099999999999999</v>
      </c>
      <c r="E241" s="60"/>
      <c r="F241" s="113"/>
      <c r="G241" s="113"/>
    </row>
    <row r="242" spans="1:14" x14ac:dyDescent="0.25">
      <c r="A242" s="25" t="s">
        <v>796</v>
      </c>
      <c r="B242" s="25" t="s">
        <v>797</v>
      </c>
      <c r="C242" s="105">
        <v>1.2999999999999999E-2</v>
      </c>
      <c r="E242" s="60"/>
      <c r="F242" s="113"/>
    </row>
    <row r="243" spans="1:14" x14ac:dyDescent="0.25">
      <c r="A243" s="25" t="s">
        <v>798</v>
      </c>
      <c r="B243" s="25" t="s">
        <v>799</v>
      </c>
      <c r="C243" s="105">
        <v>0.23599999999999999</v>
      </c>
      <c r="E243" s="60"/>
      <c r="F243" s="113"/>
    </row>
    <row r="244" spans="1:14" x14ac:dyDescent="0.25">
      <c r="A244" s="25" t="s">
        <v>800</v>
      </c>
      <c r="B244" s="41" t="s">
        <v>1337</v>
      </c>
      <c r="D244" s="38"/>
      <c r="E244" s="38"/>
      <c r="F244" s="122"/>
      <c r="G244" s="122"/>
      <c r="H244" s="23"/>
      <c r="I244" s="25"/>
      <c r="J244" s="25"/>
      <c r="K244" s="25"/>
      <c r="L244" s="23"/>
      <c r="M244" s="23"/>
      <c r="N244" s="23"/>
    </row>
    <row r="245" spans="1:14" x14ac:dyDescent="0.25">
      <c r="A245" s="25" t="s">
        <v>1345</v>
      </c>
      <c r="B245" s="25" t="s">
        <v>97</v>
      </c>
      <c r="C245" s="105">
        <v>0.01</v>
      </c>
      <c r="E245" s="60"/>
      <c r="F245" s="113"/>
    </row>
    <row r="246" spans="1:14" outlineLevel="1" x14ac:dyDescent="0.25">
      <c r="A246" s="25" t="s">
        <v>801</v>
      </c>
      <c r="B246" s="54" t="s">
        <v>802</v>
      </c>
      <c r="C246" s="105">
        <v>0.51459999999999995</v>
      </c>
      <c r="E246" s="60"/>
      <c r="F246" s="113"/>
    </row>
    <row r="247" spans="1:14" outlineLevel="1" x14ac:dyDescent="0.25">
      <c r="A247" s="25" t="s">
        <v>803</v>
      </c>
      <c r="B247" s="54" t="s">
        <v>804</v>
      </c>
      <c r="C247" s="55"/>
      <c r="E247" s="60"/>
      <c r="F247" s="113"/>
    </row>
    <row r="248" spans="1:14" outlineLevel="1" x14ac:dyDescent="0.25">
      <c r="A248" s="25" t="s">
        <v>805</v>
      </c>
      <c r="B248" s="54" t="s">
        <v>806</v>
      </c>
      <c r="E248" s="60"/>
      <c r="F248" s="113"/>
    </row>
    <row r="249" spans="1:14" outlineLevel="1" x14ac:dyDescent="0.25">
      <c r="A249" s="25" t="s">
        <v>807</v>
      </c>
      <c r="B249" s="54" t="s">
        <v>808</v>
      </c>
      <c r="E249" s="60"/>
      <c r="F249" s="113"/>
    </row>
    <row r="250" spans="1:14" outlineLevel="1" x14ac:dyDescent="0.25">
      <c r="A250" s="25" t="s">
        <v>809</v>
      </c>
      <c r="B250" s="54" t="s">
        <v>810</v>
      </c>
      <c r="E250" s="60"/>
      <c r="F250" s="113"/>
    </row>
    <row r="251" spans="1:14" outlineLevel="1" x14ac:dyDescent="0.25">
      <c r="A251" s="25" t="s">
        <v>811</v>
      </c>
      <c r="B251" s="54" t="s">
        <v>101</v>
      </c>
      <c r="E251" s="60"/>
      <c r="F251" s="113"/>
    </row>
    <row r="252" spans="1:14" outlineLevel="1" x14ac:dyDescent="0.25">
      <c r="A252" s="25" t="s">
        <v>812</v>
      </c>
      <c r="B252" s="54" t="s">
        <v>101</v>
      </c>
      <c r="E252" s="60"/>
      <c r="F252" s="113"/>
    </row>
    <row r="253" spans="1:14" outlineLevel="1" x14ac:dyDescent="0.25">
      <c r="A253" s="25" t="s">
        <v>813</v>
      </c>
      <c r="B253" s="54" t="s">
        <v>101</v>
      </c>
      <c r="E253" s="60"/>
      <c r="F253" s="113"/>
    </row>
    <row r="254" spans="1:14" outlineLevel="1" x14ac:dyDescent="0.25">
      <c r="A254" s="25" t="s">
        <v>814</v>
      </c>
      <c r="B254" s="54" t="s">
        <v>101</v>
      </c>
      <c r="E254" s="60"/>
      <c r="F254" s="113"/>
    </row>
    <row r="255" spans="1:14" outlineLevel="1" x14ac:dyDescent="0.25">
      <c r="A255" s="25" t="s">
        <v>815</v>
      </c>
      <c r="B255" s="54" t="s">
        <v>101</v>
      </c>
      <c r="E255" s="60"/>
      <c r="F255" s="113"/>
    </row>
    <row r="256" spans="1:14" outlineLevel="1" x14ac:dyDescent="0.25">
      <c r="A256" s="25" t="s">
        <v>816</v>
      </c>
      <c r="B256" s="54" t="s">
        <v>101</v>
      </c>
      <c r="E256" s="60"/>
      <c r="F256" s="113"/>
    </row>
    <row r="257" spans="1:7" ht="15" customHeight="1" x14ac:dyDescent="0.25">
      <c r="A257" s="43"/>
      <c r="B257" s="44" t="s">
        <v>817</v>
      </c>
      <c r="C257" s="43" t="s">
        <v>533</v>
      </c>
      <c r="D257" s="43"/>
      <c r="E257" s="45"/>
      <c r="F257" s="130"/>
      <c r="G257" s="127"/>
    </row>
    <row r="258" spans="1:7" x14ac:dyDescent="0.25">
      <c r="A258" s="25" t="s">
        <v>7</v>
      </c>
      <c r="B258" s="25" t="s">
        <v>1338</v>
      </c>
      <c r="C258" s="105">
        <v>0.90500000000000003</v>
      </c>
      <c r="E258" s="23"/>
      <c r="F258" s="116"/>
    </row>
    <row r="259" spans="1:7" x14ac:dyDescent="0.25">
      <c r="A259" s="25" t="s">
        <v>818</v>
      </c>
      <c r="B259" s="25" t="s">
        <v>819</v>
      </c>
      <c r="C259" s="105">
        <v>9.5000000000000001E-2</v>
      </c>
      <c r="E259" s="23"/>
      <c r="F259" s="116"/>
    </row>
    <row r="260" spans="1:7" x14ac:dyDescent="0.25">
      <c r="A260" s="25" t="s">
        <v>820</v>
      </c>
      <c r="B260" s="25" t="s">
        <v>97</v>
      </c>
      <c r="E260" s="23"/>
      <c r="F260" s="116"/>
    </row>
    <row r="261" spans="1:7" hidden="1" outlineLevel="1" x14ac:dyDescent="0.25">
      <c r="A261" s="25" t="s">
        <v>821</v>
      </c>
      <c r="E261" s="23"/>
      <c r="F261" s="116"/>
    </row>
    <row r="262" spans="1:7" hidden="1" outlineLevel="1" x14ac:dyDescent="0.25">
      <c r="A262" s="25" t="s">
        <v>822</v>
      </c>
      <c r="E262" s="23"/>
      <c r="F262" s="116"/>
    </row>
    <row r="263" spans="1:7" hidden="1" outlineLevel="1" x14ac:dyDescent="0.25">
      <c r="A263" s="25" t="s">
        <v>823</v>
      </c>
      <c r="E263" s="23"/>
      <c r="F263" s="116"/>
    </row>
    <row r="264" spans="1:7" hidden="1" outlineLevel="1" x14ac:dyDescent="0.25">
      <c r="A264" s="25" t="s">
        <v>824</v>
      </c>
      <c r="E264" s="23"/>
      <c r="F264" s="116"/>
    </row>
    <row r="265" spans="1:7" hidden="1" outlineLevel="1" x14ac:dyDescent="0.25">
      <c r="A265" s="25" t="s">
        <v>825</v>
      </c>
      <c r="E265" s="23"/>
      <c r="F265" s="116"/>
    </row>
    <row r="266" spans="1:7" hidden="1" outlineLevel="1" x14ac:dyDescent="0.25">
      <c r="A266" s="25" t="s">
        <v>826</v>
      </c>
      <c r="E266" s="23"/>
      <c r="F266" s="116"/>
    </row>
    <row r="267" spans="1:7" ht="18.75" collapsed="1" x14ac:dyDescent="0.25">
      <c r="A267" s="75"/>
      <c r="B267" s="76" t="s">
        <v>827</v>
      </c>
      <c r="C267" s="75"/>
      <c r="D267" s="75"/>
      <c r="E267" s="75"/>
      <c r="F267" s="139"/>
      <c r="G267" s="139"/>
    </row>
    <row r="268" spans="1:7" ht="15" customHeight="1" x14ac:dyDescent="0.25">
      <c r="A268" s="43"/>
      <c r="B268" s="44" t="s">
        <v>828</v>
      </c>
      <c r="C268" s="43" t="s">
        <v>706</v>
      </c>
      <c r="D268" s="43" t="s">
        <v>707</v>
      </c>
      <c r="E268" s="43"/>
      <c r="F268" s="130" t="s">
        <v>534</v>
      </c>
      <c r="G268" s="130" t="s">
        <v>708</v>
      </c>
    </row>
    <row r="269" spans="1:7" x14ac:dyDescent="0.25">
      <c r="A269" s="25" t="s">
        <v>829</v>
      </c>
      <c r="B269" s="25" t="s">
        <v>710</v>
      </c>
      <c r="C269" s="103">
        <v>1428.8752651162793</v>
      </c>
      <c r="D269" s="25">
        <v>215</v>
      </c>
      <c r="E269" s="38"/>
      <c r="F269" s="122"/>
      <c r="G269" s="122"/>
    </row>
    <row r="270" spans="1:7" x14ac:dyDescent="0.25">
      <c r="A270" s="38"/>
      <c r="D270" s="38"/>
      <c r="E270" s="38"/>
      <c r="F270" s="122"/>
      <c r="G270" s="122"/>
    </row>
    <row r="271" spans="1:7" x14ac:dyDescent="0.25">
      <c r="B271" s="25" t="s">
        <v>711</v>
      </c>
      <c r="D271" s="38"/>
      <c r="E271" s="38"/>
      <c r="F271" s="122"/>
      <c r="G271" s="122"/>
    </row>
    <row r="272" spans="1:7" x14ac:dyDescent="0.25">
      <c r="A272" s="25" t="s">
        <v>830</v>
      </c>
      <c r="B272" s="41" t="s">
        <v>1382</v>
      </c>
      <c r="C272" s="111">
        <v>10.715235</v>
      </c>
      <c r="D272" s="25">
        <v>103</v>
      </c>
      <c r="E272" s="38"/>
      <c r="F272" s="118">
        <f t="shared" ref="F272:F277" si="7">IF($C$296=0,"",IF(C272="[for completion]","",C272/$C$296))</f>
        <v>3.4879393283867674E-2</v>
      </c>
      <c r="G272" s="118">
        <f t="shared" ref="G272:G277" si="8">IF($D$296=0,"",IF(D272="[for completion]","",D272/$D$296))</f>
        <v>0.47906976744186047</v>
      </c>
    </row>
    <row r="273" spans="1:7" x14ac:dyDescent="0.25">
      <c r="A273" s="25" t="s">
        <v>831</v>
      </c>
      <c r="B273" s="41" t="s">
        <v>1383</v>
      </c>
      <c r="C273" s="111">
        <v>11.548836</v>
      </c>
      <c r="D273" s="25">
        <v>41</v>
      </c>
      <c r="E273" s="38"/>
      <c r="F273" s="118">
        <f t="shared" si="7"/>
        <v>3.759286593480117E-2</v>
      </c>
      <c r="G273" s="118">
        <f t="shared" si="8"/>
        <v>0.19069767441860466</v>
      </c>
    </row>
    <row r="274" spans="1:7" x14ac:dyDescent="0.25">
      <c r="A274" s="25" t="s">
        <v>832</v>
      </c>
      <c r="B274" s="41" t="s">
        <v>1384</v>
      </c>
      <c r="C274" s="111">
        <v>7.3336240000000004</v>
      </c>
      <c r="D274" s="25">
        <v>15</v>
      </c>
      <c r="E274" s="38"/>
      <c r="F274" s="118">
        <f t="shared" si="7"/>
        <v>2.387183815306065E-2</v>
      </c>
      <c r="G274" s="118">
        <f t="shared" si="8"/>
        <v>6.9767441860465115E-2</v>
      </c>
    </row>
    <row r="275" spans="1:7" x14ac:dyDescent="0.25">
      <c r="A275" s="25" t="s">
        <v>833</v>
      </c>
      <c r="B275" s="41" t="s">
        <v>1385</v>
      </c>
      <c r="C275" s="111">
        <v>4.8849229999999997</v>
      </c>
      <c r="D275" s="25">
        <v>7</v>
      </c>
      <c r="E275" s="38"/>
      <c r="F275" s="118">
        <f t="shared" si="7"/>
        <v>1.5901018547741671E-2</v>
      </c>
      <c r="G275" s="118">
        <f t="shared" si="8"/>
        <v>3.255813953488372E-2</v>
      </c>
    </row>
    <row r="276" spans="1:7" x14ac:dyDescent="0.25">
      <c r="A276" s="25" t="s">
        <v>834</v>
      </c>
      <c r="B276" s="41" t="s">
        <v>1386</v>
      </c>
      <c r="C276" s="111">
        <v>0.924871</v>
      </c>
      <c r="D276" s="25">
        <v>1</v>
      </c>
      <c r="E276" s="38"/>
      <c r="F276" s="118">
        <f t="shared" si="7"/>
        <v>3.0105676026558432E-3</v>
      </c>
      <c r="G276" s="118">
        <f t="shared" si="8"/>
        <v>4.6511627906976744E-3</v>
      </c>
    </row>
    <row r="277" spans="1:7" x14ac:dyDescent="0.25">
      <c r="A277" s="25" t="s">
        <v>835</v>
      </c>
      <c r="B277" s="41" t="s">
        <v>1387</v>
      </c>
      <c r="C277" s="111">
        <v>271.80069300000002</v>
      </c>
      <c r="D277" s="25">
        <v>48</v>
      </c>
      <c r="E277" s="38"/>
      <c r="F277" s="118">
        <f t="shared" si="7"/>
        <v>0.88474431647787299</v>
      </c>
      <c r="G277" s="118">
        <f t="shared" si="8"/>
        <v>0.22325581395348837</v>
      </c>
    </row>
    <row r="278" spans="1:7" x14ac:dyDescent="0.25">
      <c r="A278" s="25" t="s">
        <v>836</v>
      </c>
      <c r="B278" s="41"/>
      <c r="E278" s="38"/>
      <c r="F278" s="118"/>
      <c r="G278" s="118"/>
    </row>
    <row r="279" spans="1:7" x14ac:dyDescent="0.25">
      <c r="A279" s="25" t="s">
        <v>837</v>
      </c>
      <c r="B279" s="41"/>
      <c r="E279" s="38"/>
      <c r="F279" s="118"/>
      <c r="G279" s="118"/>
    </row>
    <row r="280" spans="1:7" x14ac:dyDescent="0.25">
      <c r="A280" s="25" t="s">
        <v>838</v>
      </c>
      <c r="B280" s="41"/>
      <c r="E280" s="38"/>
      <c r="F280" s="118"/>
      <c r="G280" s="118"/>
    </row>
    <row r="281" spans="1:7" x14ac:dyDescent="0.25">
      <c r="A281" s="25" t="s">
        <v>839</v>
      </c>
      <c r="B281" s="41"/>
      <c r="E281" s="41"/>
      <c r="F281" s="118"/>
      <c r="G281" s="118"/>
    </row>
    <row r="282" spans="1:7" x14ac:dyDescent="0.25">
      <c r="A282" s="25" t="s">
        <v>840</v>
      </c>
      <c r="B282" s="41"/>
      <c r="E282" s="41"/>
      <c r="F282" s="118"/>
      <c r="G282" s="118"/>
    </row>
    <row r="283" spans="1:7" x14ac:dyDescent="0.25">
      <c r="A283" s="25" t="s">
        <v>841</v>
      </c>
      <c r="B283" s="41"/>
      <c r="E283" s="41"/>
      <c r="F283" s="118"/>
      <c r="G283" s="118"/>
    </row>
    <row r="284" spans="1:7" x14ac:dyDescent="0.25">
      <c r="A284" s="25" t="s">
        <v>842</v>
      </c>
      <c r="B284" s="41"/>
      <c r="E284" s="41"/>
      <c r="F284" s="118"/>
      <c r="G284" s="118"/>
    </row>
    <row r="285" spans="1:7" x14ac:dyDescent="0.25">
      <c r="A285" s="25" t="s">
        <v>843</v>
      </c>
      <c r="B285" s="41"/>
      <c r="E285" s="41"/>
      <c r="F285" s="118"/>
      <c r="G285" s="118"/>
    </row>
    <row r="286" spans="1:7" x14ac:dyDescent="0.25">
      <c r="A286" s="25" t="s">
        <v>844</v>
      </c>
      <c r="B286" s="41"/>
      <c r="E286" s="41"/>
      <c r="F286" s="118"/>
      <c r="G286" s="118"/>
    </row>
    <row r="287" spans="1:7" x14ac:dyDescent="0.25">
      <c r="A287" s="25" t="s">
        <v>845</v>
      </c>
      <c r="B287" s="41"/>
      <c r="F287" s="118"/>
      <c r="G287" s="118"/>
    </row>
    <row r="288" spans="1:7" x14ac:dyDescent="0.25">
      <c r="A288" s="25" t="s">
        <v>846</v>
      </c>
      <c r="B288" s="41"/>
      <c r="E288" s="60"/>
      <c r="F288" s="118"/>
      <c r="G288" s="118"/>
    </row>
    <row r="289" spans="1:7" x14ac:dyDescent="0.25">
      <c r="A289" s="25" t="s">
        <v>847</v>
      </c>
      <c r="B289" s="41"/>
      <c r="E289" s="60"/>
      <c r="F289" s="118"/>
      <c r="G289" s="118"/>
    </row>
    <row r="290" spans="1:7" x14ac:dyDescent="0.25">
      <c r="A290" s="25" t="s">
        <v>848</v>
      </c>
      <c r="B290" s="41"/>
      <c r="E290" s="60"/>
      <c r="F290" s="118"/>
      <c r="G290" s="118"/>
    </row>
    <row r="291" spans="1:7" x14ac:dyDescent="0.25">
      <c r="A291" s="25" t="s">
        <v>849</v>
      </c>
      <c r="B291" s="41"/>
      <c r="E291" s="60"/>
      <c r="F291" s="118"/>
      <c r="G291" s="118"/>
    </row>
    <row r="292" spans="1:7" x14ac:dyDescent="0.25">
      <c r="A292" s="25" t="s">
        <v>850</v>
      </c>
      <c r="B292" s="41"/>
      <c r="E292" s="60"/>
      <c r="F292" s="118"/>
      <c r="G292" s="118"/>
    </row>
    <row r="293" spans="1:7" x14ac:dyDescent="0.25">
      <c r="A293" s="25" t="s">
        <v>851</v>
      </c>
      <c r="B293" s="41"/>
      <c r="E293" s="60"/>
      <c r="F293" s="118"/>
      <c r="G293" s="118"/>
    </row>
    <row r="294" spans="1:7" x14ac:dyDescent="0.25">
      <c r="A294" s="25" t="s">
        <v>852</v>
      </c>
      <c r="B294" s="41"/>
      <c r="E294" s="60"/>
      <c r="F294" s="118"/>
      <c r="G294" s="118"/>
    </row>
    <row r="295" spans="1:7" x14ac:dyDescent="0.25">
      <c r="A295" s="25" t="s">
        <v>853</v>
      </c>
      <c r="B295" s="41"/>
      <c r="E295" s="60"/>
      <c r="F295" s="118"/>
      <c r="G295" s="118"/>
    </row>
    <row r="296" spans="1:7" x14ac:dyDescent="0.25">
      <c r="A296" s="25" t="s">
        <v>854</v>
      </c>
      <c r="B296" s="52" t="s">
        <v>99</v>
      </c>
      <c r="C296" s="110">
        <f>SUM(C272:C295)</f>
        <v>307.20818200000002</v>
      </c>
      <c r="D296" s="41">
        <f>SUM(D272:D295)</f>
        <v>215</v>
      </c>
      <c r="E296" s="60"/>
      <c r="F296" s="119">
        <f>SUM(F272:F295)</f>
        <v>1</v>
      </c>
      <c r="G296" s="119">
        <f>SUM(G272:G295)</f>
        <v>1</v>
      </c>
    </row>
    <row r="297" spans="1:7" ht="15" customHeight="1" x14ac:dyDescent="0.25">
      <c r="A297" s="43"/>
      <c r="B297" s="44" t="s">
        <v>855</v>
      </c>
      <c r="C297" s="43" t="s">
        <v>706</v>
      </c>
      <c r="D297" s="43" t="s">
        <v>707</v>
      </c>
      <c r="E297" s="43"/>
      <c r="F297" s="130" t="s">
        <v>534</v>
      </c>
      <c r="G297" s="130" t="s">
        <v>708</v>
      </c>
    </row>
    <row r="298" spans="1:7" x14ac:dyDescent="0.25">
      <c r="A298" s="25" t="s">
        <v>856</v>
      </c>
      <c r="B298" s="25" t="s">
        <v>739</v>
      </c>
      <c r="C298" s="105">
        <v>0.83189999999999997</v>
      </c>
      <c r="G298" s="105"/>
    </row>
    <row r="299" spans="1:7" x14ac:dyDescent="0.25">
      <c r="G299" s="105"/>
    </row>
    <row r="300" spans="1:7" x14ac:dyDescent="0.25">
      <c r="B300" s="41" t="s">
        <v>740</v>
      </c>
      <c r="G300" s="105"/>
    </row>
    <row r="301" spans="1:7" x14ac:dyDescent="0.25">
      <c r="A301" s="25" t="s">
        <v>857</v>
      </c>
      <c r="B301" s="25" t="s">
        <v>742</v>
      </c>
      <c r="C301" s="111">
        <v>147.695155</v>
      </c>
      <c r="D301" s="25">
        <v>79</v>
      </c>
      <c r="F301" s="118">
        <f>IF($C$309=0,"",IF(C301="[for completion]","",C301/$C$309))</f>
        <v>0.48076570709996802</v>
      </c>
      <c r="G301" s="118">
        <f>IF($D$309=0,"",IF(D301="[for completion]","",D301/$D$309))</f>
        <v>0.36744186046511629</v>
      </c>
    </row>
    <row r="302" spans="1:7" x14ac:dyDescent="0.25">
      <c r="A302" s="25" t="s">
        <v>858</v>
      </c>
      <c r="B302" s="25" t="s">
        <v>744</v>
      </c>
      <c r="C302" s="111">
        <v>58.093806999999998</v>
      </c>
      <c r="D302" s="25">
        <v>19</v>
      </c>
      <c r="F302" s="118">
        <f t="shared" ref="F302:F315" si="9">IF($C$309=0,"",IF(C302="[for completion]","",C302/$C$309))</f>
        <v>0.18910241301066424</v>
      </c>
      <c r="G302" s="118">
        <f t="shared" ref="G302:G315" si="10">IF($D$309=0,"",IF(D302="[for completion]","",D302/$D$309))</f>
        <v>8.8372093023255813E-2</v>
      </c>
    </row>
    <row r="303" spans="1:7" x14ac:dyDescent="0.25">
      <c r="A303" s="25" t="s">
        <v>859</v>
      </c>
      <c r="B303" s="25" t="s">
        <v>746</v>
      </c>
      <c r="C303" s="111">
        <v>42.197780999999999</v>
      </c>
      <c r="D303" s="25">
        <v>15</v>
      </c>
      <c r="F303" s="118">
        <f t="shared" si="9"/>
        <v>0.13735891350338875</v>
      </c>
      <c r="G303" s="118">
        <f t="shared" si="10"/>
        <v>6.9767441860465115E-2</v>
      </c>
    </row>
    <row r="304" spans="1:7" x14ac:dyDescent="0.25">
      <c r="A304" s="25" t="s">
        <v>860</v>
      </c>
      <c r="B304" s="25" t="s">
        <v>748</v>
      </c>
      <c r="C304" s="111">
        <v>10.145265</v>
      </c>
      <c r="D304" s="25">
        <v>16</v>
      </c>
      <c r="F304" s="118">
        <f t="shared" si="9"/>
        <v>3.3024072464946846E-2</v>
      </c>
      <c r="G304" s="118">
        <f t="shared" si="10"/>
        <v>7.441860465116279E-2</v>
      </c>
    </row>
    <row r="305" spans="1:7" x14ac:dyDescent="0.25">
      <c r="A305" s="25" t="s">
        <v>861</v>
      </c>
      <c r="B305" s="25" t="s">
        <v>750</v>
      </c>
      <c r="C305" s="111">
        <v>9.4635590000000001</v>
      </c>
      <c r="D305" s="25">
        <v>30</v>
      </c>
      <c r="F305" s="118">
        <f t="shared" si="9"/>
        <v>3.0805036457135417E-2</v>
      </c>
      <c r="G305" s="118">
        <f t="shared" si="10"/>
        <v>0.13953488372093023</v>
      </c>
    </row>
    <row r="306" spans="1:7" x14ac:dyDescent="0.25">
      <c r="A306" s="25" t="s">
        <v>862</v>
      </c>
      <c r="B306" s="25" t="s">
        <v>752</v>
      </c>
      <c r="C306" s="111">
        <v>5.053261</v>
      </c>
      <c r="D306" s="25">
        <v>26</v>
      </c>
      <c r="F306" s="118">
        <f t="shared" si="9"/>
        <v>1.6448979642058614E-2</v>
      </c>
      <c r="G306" s="118">
        <f t="shared" si="10"/>
        <v>0.12093023255813953</v>
      </c>
    </row>
    <row r="307" spans="1:7" x14ac:dyDescent="0.25">
      <c r="A307" s="25" t="s">
        <v>863</v>
      </c>
      <c r="B307" s="25" t="s">
        <v>754</v>
      </c>
      <c r="C307" s="111">
        <v>5.2935359999999996</v>
      </c>
      <c r="D307" s="25">
        <v>18</v>
      </c>
      <c r="F307" s="118">
        <f t="shared" si="9"/>
        <v>1.7231104013527974E-2</v>
      </c>
      <c r="G307" s="118">
        <f t="shared" si="10"/>
        <v>8.3720930232558138E-2</v>
      </c>
    </row>
    <row r="308" spans="1:7" x14ac:dyDescent="0.25">
      <c r="A308" s="25" t="s">
        <v>864</v>
      </c>
      <c r="B308" s="25" t="s">
        <v>756</v>
      </c>
      <c r="C308" s="111">
        <v>29.265809999999998</v>
      </c>
      <c r="D308" s="25">
        <v>12</v>
      </c>
      <c r="F308" s="118">
        <f t="shared" si="9"/>
        <v>9.5263773808310193E-2</v>
      </c>
      <c r="G308" s="118">
        <f t="shared" si="10"/>
        <v>5.5813953488372092E-2</v>
      </c>
    </row>
    <row r="309" spans="1:7" x14ac:dyDescent="0.25">
      <c r="A309" s="25" t="s">
        <v>865</v>
      </c>
      <c r="B309" s="52" t="s">
        <v>99</v>
      </c>
      <c r="C309" s="111">
        <f>SUM(C301:C308)</f>
        <v>307.20817399999999</v>
      </c>
      <c r="D309" s="25">
        <f>SUM(D301:D308)</f>
        <v>215</v>
      </c>
      <c r="F309" s="113">
        <f>SUM(F301:F308)</f>
        <v>1</v>
      </c>
      <c r="G309" s="113">
        <f>SUM(G301:G308)</f>
        <v>1</v>
      </c>
    </row>
    <row r="310" spans="1:7" hidden="1" outlineLevel="1" x14ac:dyDescent="0.25">
      <c r="A310" s="25" t="s">
        <v>866</v>
      </c>
      <c r="B310" s="54" t="s">
        <v>759</v>
      </c>
      <c r="F310" s="118">
        <f t="shared" si="9"/>
        <v>0</v>
      </c>
      <c r="G310" s="118">
        <f t="shared" si="10"/>
        <v>0</v>
      </c>
    </row>
    <row r="311" spans="1:7" hidden="1" outlineLevel="1" x14ac:dyDescent="0.25">
      <c r="A311" s="25" t="s">
        <v>867</v>
      </c>
      <c r="B311" s="54" t="s">
        <v>761</v>
      </c>
      <c r="F311" s="118">
        <f t="shared" si="9"/>
        <v>0</v>
      </c>
      <c r="G311" s="118">
        <f t="shared" si="10"/>
        <v>0</v>
      </c>
    </row>
    <row r="312" spans="1:7" hidden="1" outlineLevel="1" x14ac:dyDescent="0.25">
      <c r="A312" s="25" t="s">
        <v>868</v>
      </c>
      <c r="B312" s="54" t="s">
        <v>763</v>
      </c>
      <c r="F312" s="118">
        <f t="shared" si="9"/>
        <v>0</v>
      </c>
      <c r="G312" s="118">
        <f t="shared" si="10"/>
        <v>0</v>
      </c>
    </row>
    <row r="313" spans="1:7" hidden="1" outlineLevel="1" x14ac:dyDescent="0.25">
      <c r="A313" s="25" t="s">
        <v>869</v>
      </c>
      <c r="B313" s="54" t="s">
        <v>765</v>
      </c>
      <c r="F313" s="118">
        <f t="shared" si="9"/>
        <v>0</v>
      </c>
      <c r="G313" s="118">
        <f t="shared" si="10"/>
        <v>0</v>
      </c>
    </row>
    <row r="314" spans="1:7" hidden="1" outlineLevel="1" x14ac:dyDescent="0.25">
      <c r="A314" s="25" t="s">
        <v>870</v>
      </c>
      <c r="B314" s="54" t="s">
        <v>767</v>
      </c>
      <c r="F314" s="118">
        <f t="shared" si="9"/>
        <v>0</v>
      </c>
      <c r="G314" s="118">
        <f t="shared" si="10"/>
        <v>0</v>
      </c>
    </row>
    <row r="315" spans="1:7" hidden="1" outlineLevel="1" x14ac:dyDescent="0.25">
      <c r="A315" s="25" t="s">
        <v>871</v>
      </c>
      <c r="B315" s="54" t="s">
        <v>769</v>
      </c>
      <c r="F315" s="118">
        <f t="shared" si="9"/>
        <v>0</v>
      </c>
      <c r="G315" s="118">
        <f t="shared" si="10"/>
        <v>0</v>
      </c>
    </row>
    <row r="316" spans="1:7" hidden="1" outlineLevel="1" x14ac:dyDescent="0.25">
      <c r="A316" s="25" t="s">
        <v>872</v>
      </c>
      <c r="B316" s="54"/>
      <c r="F316" s="118"/>
      <c r="G316" s="118"/>
    </row>
    <row r="317" spans="1:7" hidden="1" outlineLevel="1" x14ac:dyDescent="0.25">
      <c r="A317" s="25" t="s">
        <v>873</v>
      </c>
      <c r="B317" s="54"/>
      <c r="F317" s="118"/>
      <c r="G317" s="118"/>
    </row>
    <row r="318" spans="1:7" hidden="1" outlineLevel="1" x14ac:dyDescent="0.25">
      <c r="A318" s="25" t="s">
        <v>874</v>
      </c>
      <c r="B318" s="54"/>
      <c r="F318" s="113"/>
      <c r="G318" s="113"/>
    </row>
    <row r="319" spans="1:7" ht="15" customHeight="1" collapsed="1" x14ac:dyDescent="0.25">
      <c r="A319" s="43"/>
      <c r="B319" s="44" t="s">
        <v>875</v>
      </c>
      <c r="C319" s="43" t="s">
        <v>706</v>
      </c>
      <c r="D319" s="43" t="s">
        <v>707</v>
      </c>
      <c r="E319" s="43"/>
      <c r="F319" s="130" t="s">
        <v>534</v>
      </c>
      <c r="G319" s="130" t="s">
        <v>708</v>
      </c>
    </row>
    <row r="320" spans="1:7" x14ac:dyDescent="0.25">
      <c r="A320" s="25" t="s">
        <v>876</v>
      </c>
      <c r="B320" s="25" t="s">
        <v>739</v>
      </c>
      <c r="C320" s="105">
        <v>0.48520000000000002</v>
      </c>
      <c r="G320" s="105"/>
    </row>
    <row r="321" spans="1:7" x14ac:dyDescent="0.25">
      <c r="G321" s="105"/>
    </row>
    <row r="322" spans="1:7" x14ac:dyDescent="0.25">
      <c r="B322" s="41" t="s">
        <v>740</v>
      </c>
      <c r="G322" s="105"/>
    </row>
    <row r="323" spans="1:7" x14ac:dyDescent="0.25">
      <c r="A323" s="25" t="s">
        <v>877</v>
      </c>
      <c r="B323" s="25" t="s">
        <v>742</v>
      </c>
      <c r="C323" s="111">
        <v>52.448518</v>
      </c>
      <c r="D323" s="25">
        <v>125</v>
      </c>
      <c r="F323" s="118">
        <f>IF($C$331=0,"",IF(C323="[Mark as ND1 if not relevant]","",C323/$C$331))</f>
        <v>0.17072630627632929</v>
      </c>
      <c r="G323" s="118">
        <f>IF($D$331=0,"",IF(D323="[Mark as ND1 if not relevant]","",D323/$D$331))</f>
        <v>0.58139534883720934</v>
      </c>
    </row>
    <row r="324" spans="1:7" x14ac:dyDescent="0.25">
      <c r="A324" s="25" t="s">
        <v>878</v>
      </c>
      <c r="B324" s="25" t="s">
        <v>744</v>
      </c>
      <c r="C324" s="111">
        <v>103.721577</v>
      </c>
      <c r="D324" s="25">
        <v>41</v>
      </c>
      <c r="F324" s="118">
        <f t="shared" ref="F324:F330" si="11">IF($C$331=0,"",IF(C324="[Mark as ND1 if not relevant]","",C324/$C$331))</f>
        <v>0.33762635051701312</v>
      </c>
      <c r="G324" s="118">
        <f t="shared" ref="G324:G330" si="12">IF($D$331=0,"",IF(D324="[Mark as ND1 if not relevant]","",D324/$D$331))</f>
        <v>0.19069767441860466</v>
      </c>
    </row>
    <row r="325" spans="1:7" x14ac:dyDescent="0.25">
      <c r="A325" s="25" t="s">
        <v>879</v>
      </c>
      <c r="B325" s="25" t="s">
        <v>746</v>
      </c>
      <c r="C325" s="111">
        <v>143.743685</v>
      </c>
      <c r="D325" s="25">
        <v>24</v>
      </c>
      <c r="F325" s="118">
        <f t="shared" si="11"/>
        <v>0.46790318061223773</v>
      </c>
      <c r="G325" s="118">
        <f t="shared" si="12"/>
        <v>0.11162790697674418</v>
      </c>
    </row>
    <row r="326" spans="1:7" x14ac:dyDescent="0.25">
      <c r="A326" s="25" t="s">
        <v>880</v>
      </c>
      <c r="B326" s="25" t="s">
        <v>748</v>
      </c>
      <c r="C326" s="111">
        <v>3.8817330000000001</v>
      </c>
      <c r="D326" s="25">
        <v>10</v>
      </c>
      <c r="F326" s="118">
        <f t="shared" si="11"/>
        <v>1.263551311480211E-2</v>
      </c>
      <c r="G326" s="118">
        <f t="shared" si="12"/>
        <v>4.6511627906976744E-2</v>
      </c>
    </row>
    <row r="327" spans="1:7" x14ac:dyDescent="0.25">
      <c r="A327" s="25" t="s">
        <v>881</v>
      </c>
      <c r="B327" s="25" t="s">
        <v>750</v>
      </c>
      <c r="C327" s="111">
        <v>3.412668</v>
      </c>
      <c r="D327" s="25">
        <v>15</v>
      </c>
      <c r="F327" s="118">
        <f t="shared" si="11"/>
        <v>1.1108649479617863E-2</v>
      </c>
      <c r="G327" s="118">
        <f t="shared" si="12"/>
        <v>6.9767441860465115E-2</v>
      </c>
    </row>
    <row r="328" spans="1:7" x14ac:dyDescent="0.25">
      <c r="A328" s="25" t="s">
        <v>882</v>
      </c>
      <c r="B328" s="25" t="s">
        <v>752</v>
      </c>
      <c r="F328" s="118">
        <f t="shared" si="11"/>
        <v>0</v>
      </c>
      <c r="G328" s="118">
        <f t="shared" si="12"/>
        <v>0</v>
      </c>
    </row>
    <row r="329" spans="1:7" x14ac:dyDescent="0.25">
      <c r="A329" s="25" t="s">
        <v>883</v>
      </c>
      <c r="B329" s="25" t="s">
        <v>754</v>
      </c>
      <c r="F329" s="118">
        <f t="shared" si="11"/>
        <v>0</v>
      </c>
      <c r="G329" s="118">
        <f t="shared" si="12"/>
        <v>0</v>
      </c>
    </row>
    <row r="330" spans="1:7" x14ac:dyDescent="0.25">
      <c r="A330" s="25" t="s">
        <v>884</v>
      </c>
      <c r="B330" s="25" t="s">
        <v>756</v>
      </c>
      <c r="F330" s="118">
        <f t="shared" si="11"/>
        <v>0</v>
      </c>
      <c r="G330" s="118">
        <f t="shared" si="12"/>
        <v>0</v>
      </c>
    </row>
    <row r="331" spans="1:7" x14ac:dyDescent="0.25">
      <c r="A331" s="25" t="s">
        <v>885</v>
      </c>
      <c r="B331" s="52" t="s">
        <v>99</v>
      </c>
      <c r="C331" s="111">
        <f>SUM(C323:C330)</f>
        <v>307.20818099999997</v>
      </c>
      <c r="D331" s="25">
        <f>SUM(D323:D330)</f>
        <v>215</v>
      </c>
      <c r="F331" s="113">
        <f>SUM(F323:F330)</f>
        <v>1</v>
      </c>
      <c r="G331" s="113">
        <f>SUM(G323:G330)</f>
        <v>1</v>
      </c>
    </row>
    <row r="332" spans="1:7" hidden="1" outlineLevel="1" x14ac:dyDescent="0.25">
      <c r="A332" s="25" t="s">
        <v>886</v>
      </c>
      <c r="B332" s="54" t="s">
        <v>759</v>
      </c>
      <c r="F332" s="118">
        <f t="shared" ref="F332:F337" si="13">IF($C$331=0,"",IF(C332="[for completion]","",C332/$C$331))</f>
        <v>0</v>
      </c>
      <c r="G332" s="118">
        <f t="shared" ref="G332:G337" si="14">IF($D$331=0,"",IF(D332="[for completion]","",D332/$D$331))</f>
        <v>0</v>
      </c>
    </row>
    <row r="333" spans="1:7" hidden="1" outlineLevel="1" x14ac:dyDescent="0.25">
      <c r="A333" s="25" t="s">
        <v>887</v>
      </c>
      <c r="B333" s="54" t="s">
        <v>761</v>
      </c>
      <c r="F333" s="118">
        <f t="shared" si="13"/>
        <v>0</v>
      </c>
      <c r="G333" s="118">
        <f t="shared" si="14"/>
        <v>0</v>
      </c>
    </row>
    <row r="334" spans="1:7" hidden="1" outlineLevel="1" x14ac:dyDescent="0.25">
      <c r="A334" s="25" t="s">
        <v>888</v>
      </c>
      <c r="B334" s="54" t="s">
        <v>763</v>
      </c>
      <c r="F334" s="118">
        <f t="shared" si="13"/>
        <v>0</v>
      </c>
      <c r="G334" s="118">
        <f t="shared" si="14"/>
        <v>0</v>
      </c>
    </row>
    <row r="335" spans="1:7" hidden="1" outlineLevel="1" x14ac:dyDescent="0.25">
      <c r="A335" s="25" t="s">
        <v>889</v>
      </c>
      <c r="B335" s="54" t="s">
        <v>765</v>
      </c>
      <c r="F335" s="118">
        <f t="shared" si="13"/>
        <v>0</v>
      </c>
      <c r="G335" s="118">
        <f t="shared" si="14"/>
        <v>0</v>
      </c>
    </row>
    <row r="336" spans="1:7" hidden="1" outlineLevel="1" x14ac:dyDescent="0.25">
      <c r="A336" s="25" t="s">
        <v>890</v>
      </c>
      <c r="B336" s="54" t="s">
        <v>767</v>
      </c>
      <c r="F336" s="118">
        <f t="shared" si="13"/>
        <v>0</v>
      </c>
      <c r="G336" s="118">
        <f t="shared" si="14"/>
        <v>0</v>
      </c>
    </row>
    <row r="337" spans="1:7" hidden="1" outlineLevel="1" x14ac:dyDescent="0.25">
      <c r="A337" s="25" t="s">
        <v>891</v>
      </c>
      <c r="B337" s="54" t="s">
        <v>769</v>
      </c>
      <c r="F337" s="118">
        <f t="shared" si="13"/>
        <v>0</v>
      </c>
      <c r="G337" s="118">
        <f t="shared" si="14"/>
        <v>0</v>
      </c>
    </row>
    <row r="338" spans="1:7" hidden="1" outlineLevel="1" x14ac:dyDescent="0.25">
      <c r="A338" s="25" t="s">
        <v>892</v>
      </c>
      <c r="B338" s="54"/>
      <c r="F338" s="118"/>
      <c r="G338" s="118"/>
    </row>
    <row r="339" spans="1:7" hidden="1" outlineLevel="1" x14ac:dyDescent="0.25">
      <c r="A339" s="25" t="s">
        <v>893</v>
      </c>
      <c r="B339" s="54"/>
      <c r="F339" s="118"/>
      <c r="G339" s="118"/>
    </row>
    <row r="340" spans="1:7" hidden="1" outlineLevel="1" x14ac:dyDescent="0.25">
      <c r="A340" s="25" t="s">
        <v>894</v>
      </c>
      <c r="B340" s="54"/>
      <c r="F340" s="118"/>
      <c r="G340" s="113"/>
    </row>
    <row r="341" spans="1:7" ht="15" customHeight="1" collapsed="1" x14ac:dyDescent="0.25">
      <c r="A341" s="43"/>
      <c r="B341" s="44" t="s">
        <v>895</v>
      </c>
      <c r="C341" s="43" t="s">
        <v>896</v>
      </c>
      <c r="D341" s="43"/>
      <c r="E341" s="43"/>
      <c r="F341" s="130"/>
      <c r="G341" s="127"/>
    </row>
    <row r="342" spans="1:7" x14ac:dyDescent="0.25">
      <c r="A342" s="25" t="s">
        <v>897</v>
      </c>
      <c r="B342" s="41" t="s">
        <v>898</v>
      </c>
      <c r="C342" s="105">
        <v>0.26080000000000003</v>
      </c>
      <c r="G342" s="105"/>
    </row>
    <row r="343" spans="1:7" x14ac:dyDescent="0.25">
      <c r="A343" s="25" t="s">
        <v>899</v>
      </c>
      <c r="B343" s="41" t="s">
        <v>900</v>
      </c>
      <c r="C343" s="105">
        <v>0.58450000000000002</v>
      </c>
      <c r="G343" s="105"/>
    </row>
    <row r="344" spans="1:7" x14ac:dyDescent="0.25">
      <c r="A344" s="25" t="s">
        <v>901</v>
      </c>
      <c r="B344" s="41" t="s">
        <v>902</v>
      </c>
      <c r="G344" s="105"/>
    </row>
    <row r="345" spans="1:7" x14ac:dyDescent="0.25">
      <c r="A345" s="25" t="s">
        <v>903</v>
      </c>
      <c r="B345" s="41" t="s">
        <v>904</v>
      </c>
      <c r="G345" s="105"/>
    </row>
    <row r="346" spans="1:7" x14ac:dyDescent="0.25">
      <c r="A346" s="25" t="s">
        <v>905</v>
      </c>
      <c r="B346" s="41" t="s">
        <v>906</v>
      </c>
      <c r="G346" s="105"/>
    </row>
    <row r="347" spans="1:7" x14ac:dyDescent="0.25">
      <c r="A347" s="25" t="s">
        <v>907</v>
      </c>
      <c r="B347" s="41" t="s">
        <v>908</v>
      </c>
      <c r="G347" s="105"/>
    </row>
    <row r="348" spans="1:7" x14ac:dyDescent="0.25">
      <c r="A348" s="25" t="s">
        <v>909</v>
      </c>
      <c r="B348" s="41" t="s">
        <v>910</v>
      </c>
      <c r="C348" s="78">
        <v>4.65E-2</v>
      </c>
      <c r="G348" s="105"/>
    </row>
    <row r="349" spans="1:7" x14ac:dyDescent="0.25">
      <c r="A349" s="25" t="s">
        <v>911</v>
      </c>
      <c r="B349" s="41" t="s">
        <v>912</v>
      </c>
      <c r="G349" s="105"/>
    </row>
    <row r="350" spans="1:7" x14ac:dyDescent="0.25">
      <c r="A350" s="25" t="s">
        <v>913</v>
      </c>
      <c r="B350" s="41" t="s">
        <v>914</v>
      </c>
      <c r="G350" s="105"/>
    </row>
    <row r="351" spans="1:7" x14ac:dyDescent="0.25">
      <c r="A351" s="25" t="s">
        <v>915</v>
      </c>
      <c r="B351" s="41" t="s">
        <v>97</v>
      </c>
      <c r="C351" s="78">
        <v>0.10829999999999999</v>
      </c>
      <c r="G351" s="105"/>
    </row>
    <row r="352" spans="1:7" hidden="1" outlineLevel="1" x14ac:dyDescent="0.25">
      <c r="A352" s="25" t="s">
        <v>916</v>
      </c>
      <c r="B352" s="54" t="s">
        <v>917</v>
      </c>
      <c r="G352" s="105"/>
    </row>
    <row r="353" spans="1:7" hidden="1" outlineLevel="1" x14ac:dyDescent="0.25">
      <c r="A353" s="25" t="s">
        <v>918</v>
      </c>
      <c r="B353" s="54"/>
      <c r="G353" s="105"/>
    </row>
    <row r="354" spans="1:7" hidden="1" outlineLevel="1" x14ac:dyDescent="0.25">
      <c r="A354" s="25" t="s">
        <v>919</v>
      </c>
      <c r="B354" s="54"/>
      <c r="G354" s="105"/>
    </row>
    <row r="355" spans="1:7" hidden="1" outlineLevel="1" x14ac:dyDescent="0.25">
      <c r="A355" s="25" t="s">
        <v>920</v>
      </c>
      <c r="B355" s="54"/>
      <c r="G355" s="105"/>
    </row>
    <row r="356" spans="1:7" hidden="1" outlineLevel="1" x14ac:dyDescent="0.25">
      <c r="A356" s="25" t="s">
        <v>921</v>
      </c>
      <c r="B356" s="54"/>
      <c r="G356" s="105"/>
    </row>
    <row r="357" spans="1:7" hidden="1" outlineLevel="1" x14ac:dyDescent="0.25">
      <c r="A357" s="25" t="s">
        <v>922</v>
      </c>
      <c r="B357" s="54"/>
      <c r="G357" s="105"/>
    </row>
    <row r="358" spans="1:7" hidden="1" outlineLevel="1" x14ac:dyDescent="0.25">
      <c r="A358" s="25" t="s">
        <v>923</v>
      </c>
      <c r="B358" s="54"/>
      <c r="G358" s="105"/>
    </row>
    <row r="359" spans="1:7" hidden="1" outlineLevel="1" x14ac:dyDescent="0.25">
      <c r="A359" s="25" t="s">
        <v>924</v>
      </c>
      <c r="B359" s="54"/>
      <c r="G359" s="105"/>
    </row>
    <row r="360" spans="1:7" hidden="1" outlineLevel="1" x14ac:dyDescent="0.25">
      <c r="A360" s="25" t="s">
        <v>925</v>
      </c>
      <c r="B360" s="54"/>
      <c r="G360" s="105"/>
    </row>
    <row r="361" spans="1:7" hidden="1" outlineLevel="1" x14ac:dyDescent="0.25">
      <c r="A361" s="25" t="s">
        <v>926</v>
      </c>
      <c r="B361" s="54"/>
      <c r="G361" s="105"/>
    </row>
    <row r="362" spans="1:7" hidden="1" outlineLevel="1" x14ac:dyDescent="0.25">
      <c r="A362" s="25" t="s">
        <v>927</v>
      </c>
      <c r="B362" s="54"/>
      <c r="G362" s="105"/>
    </row>
    <row r="363" spans="1:7" hidden="1" outlineLevel="1" x14ac:dyDescent="0.25">
      <c r="A363" s="25" t="s">
        <v>928</v>
      </c>
      <c r="B363" s="54"/>
    </row>
    <row r="364" spans="1:7" hidden="1" outlineLevel="1" x14ac:dyDescent="0.25">
      <c r="A364" s="25" t="s">
        <v>929</v>
      </c>
      <c r="B364" s="54"/>
    </row>
    <row r="365" spans="1:7" hidden="1" outlineLevel="1" x14ac:dyDescent="0.25">
      <c r="A365" s="25" t="s">
        <v>930</v>
      </c>
      <c r="B365" s="54"/>
    </row>
    <row r="366" spans="1:7" hidden="1" outlineLevel="1" x14ac:dyDescent="0.25">
      <c r="A366" s="25" t="s">
        <v>931</v>
      </c>
      <c r="B366" s="54"/>
    </row>
    <row r="367" spans="1:7" hidden="1" outlineLevel="1" x14ac:dyDescent="0.25">
      <c r="A367" s="25" t="s">
        <v>932</v>
      </c>
      <c r="B367" s="54"/>
    </row>
    <row r="368" spans="1:7" hidden="1" outlineLevel="1" x14ac:dyDescent="0.25">
      <c r="A368" s="25" t="s">
        <v>933</v>
      </c>
      <c r="B368" s="54"/>
    </row>
    <row r="369" collapsed="1" x14ac:dyDescent="0.25"/>
  </sheetData>
  <sheetProtection password="CC13"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81" zoomScale="80" zoomScaleNormal="80" workbookViewId="0">
      <selection activeCell="B87" sqref="B87"/>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105" customWidth="1"/>
    <col min="7" max="7" width="40.7109375" style="116"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934</v>
      </c>
      <c r="B1" s="22"/>
      <c r="C1" s="23"/>
      <c r="D1" s="23"/>
      <c r="E1" s="23"/>
      <c r="F1" s="116"/>
      <c r="H1" s="23"/>
      <c r="I1" s="22"/>
      <c r="J1" s="23"/>
      <c r="K1" s="23"/>
      <c r="L1" s="23"/>
      <c r="M1" s="23"/>
    </row>
    <row r="2" spans="1:14" ht="15.75" thickBot="1" x14ac:dyDescent="0.3">
      <c r="A2" s="23"/>
      <c r="B2" s="23"/>
      <c r="C2" s="23"/>
      <c r="D2" s="23"/>
      <c r="E2" s="23"/>
      <c r="F2" s="116"/>
      <c r="H2"/>
      <c r="L2" s="23"/>
      <c r="M2" s="23"/>
    </row>
    <row r="3" spans="1:14" ht="19.5" thickBot="1" x14ac:dyDescent="0.3">
      <c r="A3" s="26"/>
      <c r="B3" s="27" t="s">
        <v>22</v>
      </c>
      <c r="C3" s="28" t="s">
        <v>1348</v>
      </c>
      <c r="D3" s="26"/>
      <c r="E3" s="26"/>
      <c r="F3" s="123"/>
      <c r="G3" s="123"/>
      <c r="H3"/>
      <c r="L3" s="23"/>
      <c r="M3" s="23"/>
    </row>
    <row r="4" spans="1:14" ht="15.75" thickBot="1" x14ac:dyDescent="0.3">
      <c r="H4"/>
      <c r="L4" s="23"/>
      <c r="M4" s="23"/>
    </row>
    <row r="5" spans="1:14" ht="18.75" x14ac:dyDescent="0.25">
      <c r="B5" s="30" t="s">
        <v>935</v>
      </c>
      <c r="C5" s="29"/>
      <c r="E5" s="31"/>
      <c r="F5" s="124"/>
      <c r="H5"/>
      <c r="L5" s="23"/>
      <c r="M5" s="23"/>
    </row>
    <row r="6" spans="1:14" ht="15.75" thickBot="1" x14ac:dyDescent="0.3">
      <c r="B6" s="34" t="s">
        <v>936</v>
      </c>
      <c r="H6"/>
      <c r="L6" s="23"/>
      <c r="M6" s="23"/>
    </row>
    <row r="7" spans="1:14" s="79" customFormat="1" x14ac:dyDescent="0.25">
      <c r="A7" s="25"/>
      <c r="B7" s="49"/>
      <c r="C7" s="25"/>
      <c r="D7" s="25"/>
      <c r="E7" s="25"/>
      <c r="F7" s="105"/>
      <c r="G7" s="116"/>
      <c r="H7"/>
      <c r="I7" s="25"/>
      <c r="J7" s="25"/>
      <c r="K7" s="25"/>
      <c r="L7" s="23"/>
      <c r="M7" s="23"/>
      <c r="N7" s="23"/>
    </row>
    <row r="8" spans="1:14" ht="37.5" x14ac:dyDescent="0.25">
      <c r="A8" s="36" t="s">
        <v>32</v>
      </c>
      <c r="B8" s="36" t="s">
        <v>936</v>
      </c>
      <c r="C8" s="37"/>
      <c r="D8" s="37"/>
      <c r="E8" s="37"/>
      <c r="F8" s="125"/>
      <c r="G8" s="126"/>
      <c r="H8"/>
      <c r="I8" s="41"/>
      <c r="J8" s="31"/>
      <c r="K8" s="31"/>
      <c r="L8" s="31"/>
      <c r="M8" s="31"/>
    </row>
    <row r="9" spans="1:14" ht="15" customHeight="1" x14ac:dyDescent="0.25">
      <c r="A9" s="43"/>
      <c r="B9" s="44" t="s">
        <v>937</v>
      </c>
      <c r="C9" s="43"/>
      <c r="D9" s="43"/>
      <c r="E9" s="43"/>
      <c r="F9" s="127"/>
      <c r="G9" s="127"/>
      <c r="H9"/>
      <c r="I9" s="41"/>
      <c r="J9" s="38"/>
      <c r="K9" s="38"/>
      <c r="L9" s="38"/>
      <c r="M9" s="56"/>
      <c r="N9" s="56"/>
    </row>
    <row r="10" spans="1:14" x14ac:dyDescent="0.25">
      <c r="A10" s="25" t="s">
        <v>938</v>
      </c>
      <c r="B10" s="25" t="s">
        <v>939</v>
      </c>
      <c r="C10" s="103">
        <v>11411</v>
      </c>
      <c r="E10" s="41"/>
      <c r="F10" s="118"/>
      <c r="H10"/>
      <c r="I10" s="41"/>
      <c r="L10" s="41"/>
      <c r="M10" s="41"/>
    </row>
    <row r="11" spans="1:14" outlineLevel="1" x14ac:dyDescent="0.25">
      <c r="A11" s="25" t="s">
        <v>940</v>
      </c>
      <c r="B11" s="54" t="s">
        <v>525</v>
      </c>
      <c r="C11" s="103">
        <v>5054</v>
      </c>
      <c r="E11" s="41"/>
      <c r="F11" s="118"/>
      <c r="H11"/>
      <c r="I11" s="41"/>
      <c r="L11" s="41"/>
      <c r="M11" s="41"/>
    </row>
    <row r="12" spans="1:14" outlineLevel="1" x14ac:dyDescent="0.25">
      <c r="A12" s="25" t="s">
        <v>941</v>
      </c>
      <c r="B12" s="54" t="s">
        <v>527</v>
      </c>
      <c r="E12" s="41"/>
      <c r="F12" s="526"/>
      <c r="H12"/>
      <c r="I12" s="41"/>
      <c r="L12" s="41"/>
      <c r="M12" s="41"/>
    </row>
    <row r="13" spans="1:14" outlineLevel="1" x14ac:dyDescent="0.25">
      <c r="A13" s="25" t="s">
        <v>942</v>
      </c>
      <c r="E13" s="41"/>
      <c r="F13" s="118"/>
      <c r="H13"/>
      <c r="I13" s="41"/>
      <c r="L13" s="41"/>
      <c r="M13" s="41"/>
    </row>
    <row r="14" spans="1:14" outlineLevel="1" x14ac:dyDescent="0.25">
      <c r="A14" s="25" t="s">
        <v>943</v>
      </c>
      <c r="C14" s="25">
        <v>0</v>
      </c>
      <c r="E14" s="41"/>
      <c r="F14" s="118"/>
      <c r="H14"/>
      <c r="I14" s="41"/>
      <c r="L14" s="41"/>
      <c r="M14" s="41"/>
    </row>
    <row r="15" spans="1:14" outlineLevel="1" x14ac:dyDescent="0.25">
      <c r="A15" s="25" t="s">
        <v>944</v>
      </c>
      <c r="E15" s="41"/>
      <c r="F15" s="118"/>
      <c r="H15"/>
      <c r="I15" s="41"/>
      <c r="L15" s="41"/>
      <c r="M15" s="41"/>
    </row>
    <row r="16" spans="1:14" outlineLevel="1" x14ac:dyDescent="0.25">
      <c r="A16" s="25" t="s">
        <v>945</v>
      </c>
      <c r="E16" s="41"/>
      <c r="F16" s="118"/>
      <c r="H16"/>
      <c r="I16" s="41"/>
      <c r="L16" s="41"/>
      <c r="M16" s="41"/>
    </row>
    <row r="17" spans="1:14" outlineLevel="1" x14ac:dyDescent="0.25">
      <c r="A17" s="25" t="s">
        <v>946</v>
      </c>
      <c r="E17" s="41"/>
      <c r="F17" s="118"/>
      <c r="H17"/>
      <c r="I17" s="41"/>
      <c r="L17" s="41"/>
      <c r="M17" s="41"/>
    </row>
    <row r="18" spans="1:14" x14ac:dyDescent="0.25">
      <c r="A18" s="43"/>
      <c r="B18" s="43" t="s">
        <v>947</v>
      </c>
      <c r="C18" s="43" t="s">
        <v>706</v>
      </c>
      <c r="D18" s="43" t="s">
        <v>948</v>
      </c>
      <c r="E18" s="43"/>
      <c r="F18" s="130" t="s">
        <v>949</v>
      </c>
      <c r="G18" s="130" t="s">
        <v>950</v>
      </c>
      <c r="H18"/>
      <c r="I18" s="77"/>
      <c r="J18" s="38"/>
      <c r="K18" s="38"/>
      <c r="L18" s="31"/>
      <c r="M18" s="38"/>
      <c r="N18" s="38"/>
    </row>
    <row r="19" spans="1:14" x14ac:dyDescent="0.25">
      <c r="A19" s="25" t="s">
        <v>951</v>
      </c>
      <c r="B19" s="25" t="s">
        <v>952</v>
      </c>
      <c r="C19" s="103">
        <v>2830.4649899220099</v>
      </c>
      <c r="D19" s="112">
        <v>11411</v>
      </c>
      <c r="E19" s="38"/>
      <c r="F19" s="122"/>
      <c r="G19" s="122"/>
      <c r="H19"/>
      <c r="I19" s="41"/>
      <c r="L19" s="38"/>
      <c r="M19" s="56"/>
      <c r="N19" s="56"/>
    </row>
    <row r="20" spans="1:14" x14ac:dyDescent="0.25">
      <c r="A20" s="38"/>
      <c r="B20" s="77"/>
      <c r="C20" s="38"/>
      <c r="D20" s="38"/>
      <c r="E20" s="38"/>
      <c r="F20" s="122"/>
      <c r="G20" s="122"/>
      <c r="H20"/>
      <c r="I20" s="77"/>
      <c r="J20" s="38"/>
      <c r="K20" s="38"/>
      <c r="L20" s="38"/>
      <c r="M20" s="56"/>
      <c r="N20" s="56"/>
    </row>
    <row r="21" spans="1:14" x14ac:dyDescent="0.25">
      <c r="B21" s="25" t="s">
        <v>711</v>
      </c>
      <c r="C21" s="38"/>
      <c r="D21" s="38"/>
      <c r="E21" s="38"/>
      <c r="F21" s="122"/>
      <c r="G21" s="122"/>
      <c r="H21"/>
      <c r="I21" s="41"/>
      <c r="J21" s="38"/>
      <c r="K21" s="38"/>
      <c r="L21" s="38"/>
      <c r="M21" s="56"/>
      <c r="N21" s="56"/>
    </row>
    <row r="22" spans="1:14" x14ac:dyDescent="0.25">
      <c r="A22" s="25" t="s">
        <v>953</v>
      </c>
      <c r="B22" s="41" t="s">
        <v>1355</v>
      </c>
      <c r="C22" s="103">
        <v>905.98199999999997</v>
      </c>
      <c r="D22" s="103">
        <v>5012</v>
      </c>
      <c r="E22" s="41"/>
      <c r="F22" s="118">
        <f>IF($C$37=0,"",IF(C22="[for completion]","",C22/$C$37))</f>
        <v>2.8050336554996034E-2</v>
      </c>
      <c r="G22" s="118">
        <f>IF($D$37=0,"",IF(D22="[for completion]","",D22/$D$37))</f>
        <v>0.43922530891245287</v>
      </c>
      <c r="H22"/>
      <c r="I22" s="41"/>
      <c r="L22" s="41"/>
      <c r="M22" s="51"/>
      <c r="N22" s="51"/>
    </row>
    <row r="23" spans="1:14" x14ac:dyDescent="0.25">
      <c r="A23" s="25" t="s">
        <v>954</v>
      </c>
      <c r="B23" s="41" t="s">
        <v>1356</v>
      </c>
      <c r="C23" s="103">
        <v>1523.742</v>
      </c>
      <c r="D23" s="103">
        <v>2104</v>
      </c>
      <c r="E23" s="41"/>
      <c r="F23" s="118">
        <f t="shared" ref="F23:F28" si="0">IF($C$37=0,"",IF(C23="[for completion]","",C23/$C$37))</f>
        <v>4.7176959280628941E-2</v>
      </c>
      <c r="G23" s="118">
        <f t="shared" ref="G23:G28" si="1">IF($D$37=0,"",IF(D23="[for completion]","",D23/$D$37))</f>
        <v>0.1843834896152835</v>
      </c>
      <c r="H23"/>
      <c r="I23" s="41"/>
      <c r="L23" s="41"/>
      <c r="M23" s="51"/>
      <c r="N23" s="51"/>
    </row>
    <row r="24" spans="1:14" x14ac:dyDescent="0.25">
      <c r="A24" s="25" t="s">
        <v>955</v>
      </c>
      <c r="B24" s="41" t="s">
        <v>1357</v>
      </c>
      <c r="C24" s="103">
        <v>7693.3010000000004</v>
      </c>
      <c r="D24" s="103">
        <v>3377</v>
      </c>
      <c r="F24" s="118">
        <f t="shared" si="0"/>
        <v>0.23819422711365962</v>
      </c>
      <c r="G24" s="118">
        <f t="shared" si="1"/>
        <v>0.29594251161160284</v>
      </c>
      <c r="H24"/>
      <c r="I24" s="41"/>
      <c r="M24" s="51"/>
      <c r="N24" s="51"/>
    </row>
    <row r="25" spans="1:14" x14ac:dyDescent="0.25">
      <c r="A25" s="25" t="s">
        <v>956</v>
      </c>
      <c r="B25" s="41" t="s">
        <v>1358</v>
      </c>
      <c r="C25" s="103">
        <v>3508.777</v>
      </c>
      <c r="D25" s="103">
        <v>502</v>
      </c>
      <c r="E25" s="60"/>
      <c r="F25" s="118">
        <f t="shared" si="0"/>
        <v>0.10863612714869537</v>
      </c>
      <c r="G25" s="118">
        <f t="shared" si="1"/>
        <v>4.3992638681973534E-2</v>
      </c>
      <c r="H25"/>
      <c r="I25" s="41"/>
      <c r="L25" s="60"/>
      <c r="M25" s="51"/>
      <c r="N25" s="51"/>
    </row>
    <row r="26" spans="1:14" x14ac:dyDescent="0.25">
      <c r="A26" s="25" t="s">
        <v>957</v>
      </c>
      <c r="B26" s="41" t="s">
        <v>1359</v>
      </c>
      <c r="C26" s="103">
        <v>6617.2290000000003</v>
      </c>
      <c r="D26" s="103">
        <v>331</v>
      </c>
      <c r="E26" s="60"/>
      <c r="F26" s="118">
        <f t="shared" si="0"/>
        <v>0.20487769129130587</v>
      </c>
      <c r="G26" s="118">
        <f t="shared" si="1"/>
        <v>2.9007098413811234E-2</v>
      </c>
      <c r="H26"/>
      <c r="I26" s="41"/>
      <c r="L26" s="60"/>
      <c r="M26" s="51"/>
      <c r="N26" s="51"/>
    </row>
    <row r="27" spans="1:14" x14ac:dyDescent="0.25">
      <c r="A27" s="25" t="s">
        <v>958</v>
      </c>
      <c r="B27" s="41" t="s">
        <v>1360</v>
      </c>
      <c r="C27" s="103">
        <v>3168.8429999999998</v>
      </c>
      <c r="D27" s="103">
        <v>45</v>
      </c>
      <c r="E27" s="60"/>
      <c r="F27" s="118">
        <f t="shared" si="0"/>
        <v>9.8111345081848531E-2</v>
      </c>
      <c r="G27" s="118">
        <f t="shared" si="1"/>
        <v>3.9435632284637633E-3</v>
      </c>
      <c r="H27"/>
      <c r="I27" s="41"/>
      <c r="L27" s="60"/>
      <c r="M27" s="51"/>
      <c r="N27" s="51"/>
    </row>
    <row r="28" spans="1:14" x14ac:dyDescent="0.25">
      <c r="A28" s="25" t="s">
        <v>959</v>
      </c>
      <c r="B28" s="41" t="s">
        <v>1361</v>
      </c>
      <c r="C28" s="103">
        <v>8880.5619999999999</v>
      </c>
      <c r="D28" s="103">
        <v>40</v>
      </c>
      <c r="E28" s="60"/>
      <c r="F28" s="118">
        <f t="shared" si="0"/>
        <v>0.27495331352886559</v>
      </c>
      <c r="G28" s="118">
        <f t="shared" si="1"/>
        <v>3.5053895364122339E-3</v>
      </c>
      <c r="H28"/>
      <c r="I28" s="41"/>
      <c r="L28" s="60"/>
      <c r="M28" s="51"/>
      <c r="N28" s="51"/>
    </row>
    <row r="29" spans="1:14" x14ac:dyDescent="0.25">
      <c r="A29" s="25" t="s">
        <v>960</v>
      </c>
      <c r="B29" s="41"/>
      <c r="E29" s="60"/>
      <c r="F29" s="118"/>
      <c r="G29" s="118"/>
      <c r="H29"/>
      <c r="I29" s="41"/>
      <c r="L29" s="60"/>
      <c r="M29" s="51"/>
      <c r="N29" s="51"/>
    </row>
    <row r="30" spans="1:14" x14ac:dyDescent="0.25">
      <c r="A30" s="25" t="s">
        <v>961</v>
      </c>
      <c r="B30" s="41"/>
      <c r="E30" s="60"/>
      <c r="F30" s="118"/>
      <c r="G30" s="118"/>
      <c r="H30"/>
      <c r="I30" s="41"/>
      <c r="L30" s="60"/>
      <c r="M30" s="51"/>
      <c r="N30" s="51"/>
    </row>
    <row r="31" spans="1:14" x14ac:dyDescent="0.25">
      <c r="A31" s="25" t="s">
        <v>962</v>
      </c>
      <c r="B31" s="41"/>
      <c r="E31" s="60"/>
      <c r="F31" s="118"/>
      <c r="G31" s="118"/>
      <c r="H31"/>
      <c r="I31" s="41"/>
      <c r="L31" s="60"/>
      <c r="M31" s="51"/>
      <c r="N31" s="51"/>
    </row>
    <row r="32" spans="1:14" x14ac:dyDescent="0.25">
      <c r="A32" s="25" t="s">
        <v>963</v>
      </c>
      <c r="B32" s="41"/>
      <c r="E32" s="60"/>
      <c r="F32" s="118"/>
      <c r="G32" s="118"/>
      <c r="H32"/>
      <c r="I32" s="41"/>
      <c r="L32" s="60"/>
      <c r="M32" s="51"/>
      <c r="N32" s="51"/>
    </row>
    <row r="33" spans="1:14" x14ac:dyDescent="0.25">
      <c r="A33" s="25" t="s">
        <v>964</v>
      </c>
      <c r="B33" s="41"/>
      <c r="E33" s="60"/>
      <c r="F33" s="118"/>
      <c r="G33" s="118"/>
      <c r="H33"/>
      <c r="I33" s="41"/>
      <c r="L33" s="60"/>
      <c r="M33" s="51"/>
      <c r="N33" s="51"/>
    </row>
    <row r="34" spans="1:14" x14ac:dyDescent="0.25">
      <c r="A34" s="25" t="s">
        <v>965</v>
      </c>
      <c r="B34" s="41"/>
      <c r="E34" s="60"/>
      <c r="F34" s="118"/>
      <c r="G34" s="118"/>
      <c r="H34"/>
      <c r="I34" s="41"/>
      <c r="L34" s="60"/>
      <c r="M34" s="51"/>
      <c r="N34" s="51"/>
    </row>
    <row r="35" spans="1:14" x14ac:dyDescent="0.25">
      <c r="A35" s="25" t="s">
        <v>966</v>
      </c>
      <c r="B35" s="41"/>
      <c r="E35" s="60"/>
      <c r="F35" s="118"/>
      <c r="G35" s="118"/>
      <c r="H35"/>
      <c r="I35" s="41"/>
      <c r="L35" s="60"/>
      <c r="M35" s="51"/>
      <c r="N35" s="51"/>
    </row>
    <row r="36" spans="1:14" x14ac:dyDescent="0.25">
      <c r="A36" s="25" t="s">
        <v>967</v>
      </c>
      <c r="B36" s="41"/>
      <c r="C36" s="111"/>
      <c r="E36" s="60"/>
      <c r="F36" s="51"/>
      <c r="G36" s="118"/>
      <c r="H36"/>
      <c r="I36" s="41"/>
      <c r="L36" s="60"/>
      <c r="M36" s="51"/>
      <c r="N36" s="51"/>
    </row>
    <row r="37" spans="1:14" x14ac:dyDescent="0.25">
      <c r="A37" s="25" t="s">
        <v>968</v>
      </c>
      <c r="B37" s="52" t="s">
        <v>99</v>
      </c>
      <c r="C37" s="50">
        <f>SUM(C22:C36)</f>
        <v>32298.436000000002</v>
      </c>
      <c r="D37" s="50">
        <f>SUM(D22:D36)</f>
        <v>11411</v>
      </c>
      <c r="E37" s="60"/>
      <c r="F37" s="119">
        <f>SUM(F22:F36)</f>
        <v>1</v>
      </c>
      <c r="G37" s="119">
        <f>SUM(G22:G36)</f>
        <v>0.99999999999999989</v>
      </c>
      <c r="H37"/>
      <c r="I37" s="52"/>
      <c r="J37" s="41"/>
      <c r="K37" s="41"/>
      <c r="L37" s="60"/>
      <c r="M37" s="53"/>
      <c r="N37" s="53"/>
    </row>
    <row r="38" spans="1:14" x14ac:dyDescent="0.25">
      <c r="A38" s="43"/>
      <c r="B38" s="44" t="s">
        <v>969</v>
      </c>
      <c r="C38" s="43" t="s">
        <v>64</v>
      </c>
      <c r="D38" s="43"/>
      <c r="E38" s="45"/>
      <c r="F38" s="130" t="s">
        <v>949</v>
      </c>
      <c r="G38" s="130"/>
      <c r="H38"/>
      <c r="I38" s="77"/>
      <c r="J38" s="38"/>
      <c r="K38" s="38"/>
      <c r="L38" s="31"/>
      <c r="M38" s="38"/>
      <c r="N38" s="38"/>
    </row>
    <row r="39" spans="1:14" x14ac:dyDescent="0.25">
      <c r="A39" s="25" t="s">
        <v>970</v>
      </c>
      <c r="B39" s="41" t="s">
        <v>971</v>
      </c>
      <c r="C39" s="103">
        <v>23553.879411730002</v>
      </c>
      <c r="E39" s="80"/>
      <c r="F39" s="118">
        <f>IF($C$42=0,"",IF(C39="[for completion]","",C39/$C$42))</f>
        <v>0.72925755060031694</v>
      </c>
      <c r="G39" s="118"/>
      <c r="H39"/>
      <c r="I39" s="41"/>
      <c r="L39" s="80"/>
      <c r="M39" s="51"/>
      <c r="N39" s="50"/>
    </row>
    <row r="40" spans="1:14" x14ac:dyDescent="0.25">
      <c r="A40" s="25" t="s">
        <v>972</v>
      </c>
      <c r="B40" s="41" t="s">
        <v>973</v>
      </c>
      <c r="C40" s="103">
        <v>8744.5580776599982</v>
      </c>
      <c r="E40" s="80"/>
      <c r="F40" s="118">
        <f t="shared" ref="F40:F41" si="2">IF($C$42=0,"",IF(C40="[for completion]","",C40/$C$42))</f>
        <v>0.27074244939968306</v>
      </c>
      <c r="G40" s="118"/>
      <c r="H40"/>
      <c r="I40" s="41"/>
      <c r="L40" s="80"/>
      <c r="M40" s="51"/>
      <c r="N40" s="50"/>
    </row>
    <row r="41" spans="1:14" x14ac:dyDescent="0.25">
      <c r="A41" s="25" t="s">
        <v>974</v>
      </c>
      <c r="B41" s="41" t="s">
        <v>97</v>
      </c>
      <c r="C41" s="25">
        <v>0</v>
      </c>
      <c r="E41" s="60"/>
      <c r="F41" s="118">
        <f t="shared" si="2"/>
        <v>0</v>
      </c>
      <c r="G41" s="118"/>
      <c r="H41"/>
      <c r="I41" s="41"/>
      <c r="L41" s="60"/>
      <c r="M41" s="51"/>
      <c r="N41" s="50"/>
    </row>
    <row r="42" spans="1:14" x14ac:dyDescent="0.25">
      <c r="A42" s="25" t="s">
        <v>975</v>
      </c>
      <c r="B42" s="52" t="s">
        <v>99</v>
      </c>
      <c r="C42" s="50">
        <f>SUM(C39:C41)</f>
        <v>32298.437489390002</v>
      </c>
      <c r="D42" s="41"/>
      <c r="E42" s="60"/>
      <c r="F42" s="119">
        <f>SUM(F39:F41)</f>
        <v>1</v>
      </c>
      <c r="G42" s="118"/>
      <c r="H42"/>
      <c r="I42" s="41"/>
      <c r="L42" s="60"/>
      <c r="M42" s="51"/>
      <c r="N42" s="50"/>
    </row>
    <row r="43" spans="1:14" hidden="1" outlineLevel="1" x14ac:dyDescent="0.25">
      <c r="A43" s="25" t="s">
        <v>976</v>
      </c>
      <c r="B43" s="52"/>
      <c r="C43" s="41"/>
      <c r="D43" s="41"/>
      <c r="E43" s="60"/>
      <c r="F43" s="119"/>
      <c r="G43" s="118"/>
      <c r="H43"/>
      <c r="I43" s="41"/>
      <c r="L43" s="60"/>
      <c r="M43" s="51"/>
      <c r="N43" s="50"/>
    </row>
    <row r="44" spans="1:14" hidden="1" outlineLevel="1" x14ac:dyDescent="0.25">
      <c r="A44" s="25" t="s">
        <v>977</v>
      </c>
      <c r="B44" s="52"/>
      <c r="C44" s="41"/>
      <c r="D44" s="41"/>
      <c r="E44" s="60"/>
      <c r="F44" s="119"/>
      <c r="G44" s="118"/>
      <c r="H44"/>
      <c r="I44" s="41"/>
      <c r="L44" s="60"/>
      <c r="M44" s="51"/>
      <c r="N44" s="50"/>
    </row>
    <row r="45" spans="1:14" hidden="1" outlineLevel="1" x14ac:dyDescent="0.25">
      <c r="A45" s="25" t="s">
        <v>978</v>
      </c>
      <c r="B45" s="41"/>
      <c r="E45" s="60"/>
      <c r="F45" s="118"/>
      <c r="G45" s="118"/>
      <c r="H45"/>
      <c r="I45" s="41"/>
      <c r="L45" s="60"/>
      <c r="M45" s="51"/>
      <c r="N45" s="50"/>
    </row>
    <row r="46" spans="1:14" hidden="1" outlineLevel="1" x14ac:dyDescent="0.25">
      <c r="A46" s="25" t="s">
        <v>979</v>
      </c>
      <c r="B46" s="41"/>
      <c r="E46" s="60"/>
      <c r="F46" s="51"/>
      <c r="G46" s="118"/>
      <c r="H46"/>
      <c r="I46" s="41"/>
      <c r="L46" s="60"/>
      <c r="M46" s="51"/>
      <c r="N46" s="50"/>
    </row>
    <row r="47" spans="1:14" hidden="1" outlineLevel="1" x14ac:dyDescent="0.25">
      <c r="A47" s="25" t="s">
        <v>980</v>
      </c>
      <c r="B47" s="41"/>
      <c r="E47" s="60"/>
      <c r="F47" s="51"/>
      <c r="G47" s="118"/>
      <c r="H47"/>
      <c r="I47" s="41"/>
      <c r="L47" s="60"/>
      <c r="M47" s="51"/>
      <c r="N47" s="50"/>
    </row>
    <row r="48" spans="1:14" ht="15" customHeight="1" collapsed="1" x14ac:dyDescent="0.25">
      <c r="A48" s="43"/>
      <c r="B48" s="44" t="s">
        <v>543</v>
      </c>
      <c r="C48" s="43" t="s">
        <v>949</v>
      </c>
      <c r="D48" s="43"/>
      <c r="E48" s="45"/>
      <c r="F48" s="46"/>
      <c r="G48" s="127"/>
      <c r="H48"/>
      <c r="I48" s="77"/>
      <c r="J48" s="38"/>
      <c r="K48" s="38"/>
      <c r="L48" s="31"/>
      <c r="M48" s="56"/>
      <c r="N48" s="56"/>
    </row>
    <row r="49" spans="1:14" x14ac:dyDescent="0.25">
      <c r="A49" s="25" t="s">
        <v>981</v>
      </c>
      <c r="B49" s="74" t="s">
        <v>545</v>
      </c>
      <c r="C49" s="105">
        <v>0.8383084962796129</v>
      </c>
      <c r="F49" s="25"/>
      <c r="G49" s="105"/>
      <c r="H49"/>
      <c r="I49" s="31"/>
      <c r="N49" s="25"/>
    </row>
    <row r="50" spans="1:14" x14ac:dyDescent="0.25">
      <c r="A50" s="25" t="s">
        <v>982</v>
      </c>
      <c r="B50" s="25" t="s">
        <v>547</v>
      </c>
      <c r="C50" s="105"/>
      <c r="F50" s="25"/>
      <c r="G50" s="105"/>
      <c r="H50"/>
      <c r="N50" s="25"/>
    </row>
    <row r="51" spans="1:14" x14ac:dyDescent="0.25">
      <c r="A51" s="25" t="s">
        <v>983</v>
      </c>
      <c r="B51" s="25" t="s">
        <v>549</v>
      </c>
      <c r="C51" s="105"/>
      <c r="F51" s="25"/>
      <c r="G51" s="105"/>
      <c r="H51"/>
      <c r="N51" s="25"/>
    </row>
    <row r="52" spans="1:14" x14ac:dyDescent="0.25">
      <c r="A52" s="25" t="s">
        <v>984</v>
      </c>
      <c r="B52" s="25" t="s">
        <v>551</v>
      </c>
      <c r="C52" s="105"/>
      <c r="F52" s="25"/>
      <c r="G52" s="105"/>
      <c r="H52"/>
      <c r="N52" s="25"/>
    </row>
    <row r="53" spans="1:14" x14ac:dyDescent="0.25">
      <c r="A53" s="25" t="s">
        <v>985</v>
      </c>
      <c r="B53" s="25" t="s">
        <v>553</v>
      </c>
      <c r="C53" s="105"/>
      <c r="F53" s="25"/>
      <c r="G53" s="105"/>
      <c r="H53"/>
      <c r="N53" s="25"/>
    </row>
    <row r="54" spans="1:14" x14ac:dyDescent="0.25">
      <c r="A54" s="25" t="s">
        <v>986</v>
      </c>
      <c r="B54" s="25" t="s">
        <v>555</v>
      </c>
      <c r="C54" s="105"/>
      <c r="F54" s="25"/>
      <c r="G54" s="105"/>
      <c r="H54"/>
      <c r="N54" s="25"/>
    </row>
    <row r="55" spans="1:14" x14ac:dyDescent="0.25">
      <c r="A55" s="25" t="s">
        <v>987</v>
      </c>
      <c r="B55" s="25" t="s">
        <v>557</v>
      </c>
      <c r="C55" s="105"/>
      <c r="F55" s="25"/>
      <c r="G55" s="105"/>
      <c r="H55"/>
      <c r="N55" s="25"/>
    </row>
    <row r="56" spans="1:14" x14ac:dyDescent="0.25">
      <c r="A56" s="25" t="s">
        <v>988</v>
      </c>
      <c r="B56" s="25" t="s">
        <v>559</v>
      </c>
      <c r="C56" s="105"/>
      <c r="F56" s="25"/>
      <c r="G56" s="105"/>
      <c r="H56"/>
      <c r="N56" s="25"/>
    </row>
    <row r="57" spans="1:14" x14ac:dyDescent="0.25">
      <c r="A57" s="25" t="s">
        <v>989</v>
      </c>
      <c r="B57" s="25" t="s">
        <v>561</v>
      </c>
      <c r="C57" s="105"/>
      <c r="F57" s="25"/>
      <c r="G57" s="105"/>
      <c r="H57"/>
      <c r="N57" s="25"/>
    </row>
    <row r="58" spans="1:14" x14ac:dyDescent="0.25">
      <c r="A58" s="25" t="s">
        <v>990</v>
      </c>
      <c r="B58" s="25" t="s">
        <v>563</v>
      </c>
      <c r="C58" s="105"/>
      <c r="F58" s="25"/>
      <c r="G58" s="105"/>
      <c r="H58"/>
      <c r="N58" s="25"/>
    </row>
    <row r="59" spans="1:14" x14ac:dyDescent="0.25">
      <c r="A59" s="25" t="s">
        <v>991</v>
      </c>
      <c r="B59" s="25" t="s">
        <v>565</v>
      </c>
      <c r="C59" s="105">
        <v>0.70245552214201545</v>
      </c>
      <c r="F59" s="25"/>
      <c r="G59" s="105"/>
      <c r="H59"/>
      <c r="N59" s="25"/>
    </row>
    <row r="60" spans="1:14" x14ac:dyDescent="0.25">
      <c r="A60" s="25" t="s">
        <v>992</v>
      </c>
      <c r="B60" s="25" t="s">
        <v>567</v>
      </c>
      <c r="C60" s="105"/>
      <c r="F60" s="25"/>
      <c r="G60" s="105"/>
      <c r="H60"/>
      <c r="N60" s="25"/>
    </row>
    <row r="61" spans="1:14" x14ac:dyDescent="0.25">
      <c r="A61" s="25" t="s">
        <v>993</v>
      </c>
      <c r="B61" s="25" t="s">
        <v>569</v>
      </c>
      <c r="C61" s="105"/>
      <c r="F61" s="25"/>
      <c r="G61" s="105"/>
      <c r="H61"/>
      <c r="N61" s="25"/>
    </row>
    <row r="62" spans="1:14" x14ac:dyDescent="0.25">
      <c r="A62" s="25" t="s">
        <v>994</v>
      </c>
      <c r="B62" s="25" t="s">
        <v>571</v>
      </c>
      <c r="C62" s="105"/>
      <c r="F62" s="25"/>
      <c r="G62" s="105"/>
      <c r="H62"/>
      <c r="N62" s="25"/>
    </row>
    <row r="63" spans="1:14" x14ac:dyDescent="0.25">
      <c r="A63" s="25" t="s">
        <v>995</v>
      </c>
      <c r="B63" s="25" t="s">
        <v>573</v>
      </c>
      <c r="C63" s="105"/>
      <c r="F63" s="25"/>
      <c r="G63" s="105"/>
      <c r="H63"/>
      <c r="N63" s="25"/>
    </row>
    <row r="64" spans="1:14" x14ac:dyDescent="0.25">
      <c r="A64" s="25" t="s">
        <v>996</v>
      </c>
      <c r="B64" s="25" t="s">
        <v>575</v>
      </c>
      <c r="C64" s="105"/>
      <c r="F64" s="25"/>
      <c r="G64" s="105"/>
      <c r="H64"/>
      <c r="N64" s="25"/>
    </row>
    <row r="65" spans="1:14" x14ac:dyDescent="0.25">
      <c r="A65" s="25" t="s">
        <v>997</v>
      </c>
      <c r="B65" s="25" t="s">
        <v>3</v>
      </c>
      <c r="C65" s="105">
        <v>0.10768183907162585</v>
      </c>
      <c r="F65" s="25"/>
      <c r="G65" s="105"/>
      <c r="H65"/>
      <c r="N65" s="25"/>
    </row>
    <row r="66" spans="1:14" x14ac:dyDescent="0.25">
      <c r="A66" s="25" t="s">
        <v>998</v>
      </c>
      <c r="B66" s="25" t="s">
        <v>578</v>
      </c>
      <c r="C66" s="105"/>
      <c r="F66" s="25"/>
      <c r="G66" s="105"/>
      <c r="H66"/>
      <c r="N66" s="25"/>
    </row>
    <row r="67" spans="1:14" x14ac:dyDescent="0.25">
      <c r="A67" s="25" t="s">
        <v>999</v>
      </c>
      <c r="B67" s="25" t="s">
        <v>580</v>
      </c>
      <c r="C67" s="105"/>
      <c r="F67" s="25"/>
      <c r="G67" s="105"/>
      <c r="H67"/>
      <c r="N67" s="25"/>
    </row>
    <row r="68" spans="1:14" x14ac:dyDescent="0.25">
      <c r="A68" s="25" t="s">
        <v>1000</v>
      </c>
      <c r="B68" s="25" t="s">
        <v>582</v>
      </c>
      <c r="C68" s="105"/>
      <c r="F68" s="25"/>
      <c r="G68" s="105"/>
      <c r="H68"/>
      <c r="N68" s="25"/>
    </row>
    <row r="69" spans="1:14" x14ac:dyDescent="0.25">
      <c r="A69" s="25" t="s">
        <v>1001</v>
      </c>
      <c r="B69" s="25" t="s">
        <v>584</v>
      </c>
      <c r="C69" s="105"/>
      <c r="F69" s="25"/>
      <c r="G69" s="105"/>
      <c r="H69"/>
      <c r="N69" s="25"/>
    </row>
    <row r="70" spans="1:14" x14ac:dyDescent="0.25">
      <c r="A70" s="25" t="s">
        <v>1002</v>
      </c>
      <c r="B70" s="25" t="s">
        <v>586</v>
      </c>
      <c r="C70" s="105">
        <v>1.1544216673009399E-2</v>
      </c>
      <c r="F70" s="25"/>
      <c r="G70" s="105"/>
      <c r="H70"/>
      <c r="N70" s="25"/>
    </row>
    <row r="71" spans="1:14" x14ac:dyDescent="0.25">
      <c r="A71" s="25" t="s">
        <v>1003</v>
      </c>
      <c r="B71" s="25" t="s">
        <v>588</v>
      </c>
      <c r="C71" s="105">
        <v>2.6626686527887367E-3</v>
      </c>
      <c r="F71" s="25"/>
      <c r="G71" s="105"/>
      <c r="H71"/>
      <c r="N71" s="25"/>
    </row>
    <row r="72" spans="1:14" x14ac:dyDescent="0.25">
      <c r="A72" s="25" t="s">
        <v>1004</v>
      </c>
      <c r="B72" s="25" t="s">
        <v>590</v>
      </c>
      <c r="C72" s="105"/>
      <c r="G72" s="105"/>
      <c r="H72"/>
      <c r="N72" s="25"/>
    </row>
    <row r="73" spans="1:14" x14ac:dyDescent="0.25">
      <c r="A73" s="25" t="s">
        <v>1005</v>
      </c>
      <c r="B73" s="25" t="s">
        <v>592</v>
      </c>
      <c r="C73" s="105"/>
      <c r="G73" s="105"/>
      <c r="H73"/>
      <c r="N73" s="25"/>
    </row>
    <row r="74" spans="1:14" x14ac:dyDescent="0.25">
      <c r="A74" s="25" t="s">
        <v>1006</v>
      </c>
      <c r="B74" s="25" t="s">
        <v>594</v>
      </c>
      <c r="C74" s="105"/>
      <c r="G74" s="105"/>
      <c r="H74"/>
      <c r="N74" s="25"/>
    </row>
    <row r="75" spans="1:14" x14ac:dyDescent="0.25">
      <c r="A75" s="25" t="s">
        <v>1007</v>
      </c>
      <c r="B75" s="25" t="s">
        <v>596</v>
      </c>
      <c r="C75" s="105">
        <v>1.3964249740173452E-2</v>
      </c>
      <c r="G75" s="105"/>
      <c r="H75"/>
      <c r="N75" s="25"/>
    </row>
    <row r="76" spans="1:14" x14ac:dyDescent="0.25">
      <c r="A76" s="25" t="s">
        <v>1008</v>
      </c>
      <c r="B76" s="25" t="s">
        <v>6</v>
      </c>
      <c r="C76" s="105"/>
      <c r="G76" s="105"/>
      <c r="H76"/>
      <c r="N76" s="25"/>
    </row>
    <row r="77" spans="1:14" x14ac:dyDescent="0.25">
      <c r="A77" s="25" t="s">
        <v>1009</v>
      </c>
      <c r="B77" s="25" t="s">
        <v>599</v>
      </c>
      <c r="C77" s="105"/>
      <c r="G77" s="105"/>
      <c r="H77"/>
      <c r="N77" s="25"/>
    </row>
    <row r="78" spans="1:14" x14ac:dyDescent="0.25">
      <c r="A78" s="25" t="s">
        <v>1010</v>
      </c>
      <c r="B78" s="74" t="s">
        <v>286</v>
      </c>
      <c r="C78" s="105"/>
      <c r="G78" s="105"/>
      <c r="H78"/>
      <c r="I78" s="31"/>
      <c r="N78" s="25"/>
    </row>
    <row r="79" spans="1:14" x14ac:dyDescent="0.25">
      <c r="A79" s="25" t="s">
        <v>1011</v>
      </c>
      <c r="B79" s="25" t="s">
        <v>602</v>
      </c>
      <c r="C79" s="105"/>
      <c r="G79" s="105"/>
      <c r="H79"/>
      <c r="N79" s="25"/>
    </row>
    <row r="80" spans="1:14" x14ac:dyDescent="0.25">
      <c r="A80" s="25" t="s">
        <v>1012</v>
      </c>
      <c r="B80" s="25" t="s">
        <v>604</v>
      </c>
      <c r="C80" s="105"/>
      <c r="G80" s="105"/>
      <c r="H80"/>
      <c r="N80" s="25"/>
    </row>
    <row r="81" spans="1:14" x14ac:dyDescent="0.25">
      <c r="A81" s="25" t="s">
        <v>1013</v>
      </c>
      <c r="B81" s="25" t="s">
        <v>2</v>
      </c>
      <c r="C81" s="105"/>
      <c r="G81" s="105"/>
      <c r="H81"/>
      <c r="N81" s="25"/>
    </row>
    <row r="82" spans="1:14" x14ac:dyDescent="0.25">
      <c r="A82" s="25" t="s">
        <v>1014</v>
      </c>
      <c r="B82" s="74" t="s">
        <v>97</v>
      </c>
      <c r="C82" s="113"/>
      <c r="G82" s="105"/>
      <c r="H82"/>
      <c r="I82" s="31"/>
      <c r="N82" s="25"/>
    </row>
    <row r="83" spans="1:14" x14ac:dyDescent="0.25">
      <c r="A83" s="25" t="s">
        <v>1015</v>
      </c>
      <c r="B83" s="41" t="s">
        <v>288</v>
      </c>
      <c r="C83" s="105">
        <v>3.8831630432595236E-2</v>
      </c>
      <c r="G83" s="105"/>
      <c r="H83"/>
      <c r="I83" s="41"/>
      <c r="N83" s="25"/>
    </row>
    <row r="84" spans="1:14" x14ac:dyDescent="0.25">
      <c r="A84" s="25" t="s">
        <v>1016</v>
      </c>
      <c r="B84" s="41" t="s">
        <v>290</v>
      </c>
      <c r="C84" s="105"/>
      <c r="G84" s="105"/>
      <c r="H84"/>
      <c r="I84" s="41"/>
      <c r="N84" s="25"/>
    </row>
    <row r="85" spans="1:14" x14ac:dyDescent="0.25">
      <c r="A85" s="25" t="s">
        <v>1017</v>
      </c>
      <c r="B85" s="41" t="s">
        <v>292</v>
      </c>
      <c r="C85" s="105"/>
      <c r="G85" s="105"/>
      <c r="H85"/>
      <c r="I85" s="41"/>
      <c r="N85" s="25"/>
    </row>
    <row r="86" spans="1:14" x14ac:dyDescent="0.25">
      <c r="A86" s="25" t="s">
        <v>1018</v>
      </c>
      <c r="B86" s="41" t="s">
        <v>12</v>
      </c>
      <c r="C86" s="105">
        <v>1.477563900675425E-2</v>
      </c>
      <c r="G86" s="105"/>
      <c r="H86"/>
      <c r="I86" s="41"/>
      <c r="N86" s="25"/>
    </row>
    <row r="87" spans="1:14" x14ac:dyDescent="0.25">
      <c r="A87" s="25" t="s">
        <v>1019</v>
      </c>
      <c r="B87" s="41" t="s">
        <v>295</v>
      </c>
      <c r="C87" s="105">
        <v>4.98702316445363E-2</v>
      </c>
      <c r="G87" s="105"/>
      <c r="H87"/>
      <c r="I87" s="41"/>
      <c r="N87" s="25"/>
    </row>
    <row r="88" spans="1:14" x14ac:dyDescent="0.25">
      <c r="A88" s="25" t="s">
        <v>1020</v>
      </c>
      <c r="B88" s="41" t="s">
        <v>297</v>
      </c>
      <c r="C88" s="105"/>
      <c r="G88" s="105"/>
      <c r="H88"/>
      <c r="I88" s="41"/>
      <c r="N88" s="25"/>
    </row>
    <row r="89" spans="1:14" x14ac:dyDescent="0.25">
      <c r="A89" s="25" t="s">
        <v>1021</v>
      </c>
      <c r="B89" s="41" t="s">
        <v>299</v>
      </c>
      <c r="C89" s="105"/>
      <c r="G89" s="105"/>
      <c r="H89"/>
      <c r="I89" s="41"/>
      <c r="N89" s="25"/>
    </row>
    <row r="90" spans="1:14" x14ac:dyDescent="0.25">
      <c r="A90" s="25" t="s">
        <v>1022</v>
      </c>
      <c r="B90" s="41" t="s">
        <v>301</v>
      </c>
      <c r="C90" s="105"/>
      <c r="G90" s="105"/>
      <c r="H90"/>
      <c r="I90" s="41"/>
      <c r="N90" s="25"/>
    </row>
    <row r="91" spans="1:14" x14ac:dyDescent="0.25">
      <c r="A91" s="25" t="s">
        <v>1023</v>
      </c>
      <c r="B91" s="41" t="s">
        <v>303</v>
      </c>
      <c r="C91" s="105">
        <v>5.8214002636501345E-2</v>
      </c>
      <c r="G91" s="105"/>
      <c r="H91"/>
      <c r="I91" s="41"/>
      <c r="N91" s="25"/>
    </row>
    <row r="92" spans="1:14" x14ac:dyDescent="0.25">
      <c r="A92" s="25" t="s">
        <v>1024</v>
      </c>
      <c r="B92" s="41" t="s">
        <v>97</v>
      </c>
      <c r="G92" s="105"/>
      <c r="H92"/>
      <c r="I92" s="41"/>
      <c r="N92" s="25"/>
    </row>
    <row r="93" spans="1:14" hidden="1" outlineLevel="1" x14ac:dyDescent="0.25">
      <c r="A93" s="25" t="s">
        <v>1025</v>
      </c>
      <c r="B93" s="54"/>
      <c r="G93" s="105"/>
      <c r="H93"/>
      <c r="I93" s="41"/>
      <c r="N93" s="25"/>
    </row>
    <row r="94" spans="1:14" hidden="1" outlineLevel="1" x14ac:dyDescent="0.25">
      <c r="A94" s="25" t="s">
        <v>1026</v>
      </c>
      <c r="B94" s="54"/>
      <c r="G94" s="105"/>
      <c r="H94"/>
      <c r="I94" s="41"/>
      <c r="N94" s="25"/>
    </row>
    <row r="95" spans="1:14" hidden="1" outlineLevel="1" x14ac:dyDescent="0.25">
      <c r="A95" s="25" t="s">
        <v>1027</v>
      </c>
      <c r="B95" s="54"/>
      <c r="G95" s="105"/>
      <c r="H95"/>
      <c r="I95" s="41"/>
      <c r="N95" s="25"/>
    </row>
    <row r="96" spans="1:14" hidden="1" outlineLevel="1" x14ac:dyDescent="0.25">
      <c r="A96" s="25" t="s">
        <v>1028</v>
      </c>
      <c r="B96" s="54"/>
      <c r="G96" s="105"/>
      <c r="H96"/>
      <c r="I96" s="41"/>
      <c r="N96" s="25"/>
    </row>
    <row r="97" spans="1:14" hidden="1" outlineLevel="1" x14ac:dyDescent="0.25">
      <c r="A97" s="25" t="s">
        <v>1029</v>
      </c>
      <c r="B97" s="54"/>
      <c r="G97" s="105"/>
      <c r="H97"/>
      <c r="I97" s="41"/>
      <c r="N97" s="25"/>
    </row>
    <row r="98" spans="1:14" hidden="1" outlineLevel="1" x14ac:dyDescent="0.25">
      <c r="A98" s="25" t="s">
        <v>1030</v>
      </c>
      <c r="B98" s="54"/>
      <c r="G98" s="105"/>
      <c r="H98"/>
      <c r="I98" s="41"/>
      <c r="N98" s="25"/>
    </row>
    <row r="99" spans="1:14" hidden="1" outlineLevel="1" x14ac:dyDescent="0.25">
      <c r="A99" s="25" t="s">
        <v>1031</v>
      </c>
      <c r="B99" s="54"/>
      <c r="C99" s="105"/>
      <c r="D99" s="105"/>
      <c r="F99" s="25"/>
      <c r="G99" s="105"/>
      <c r="H99"/>
      <c r="I99" s="41"/>
      <c r="N99" s="25"/>
    </row>
    <row r="100" spans="1:14" hidden="1" outlineLevel="1" x14ac:dyDescent="0.25">
      <c r="A100" s="25" t="s">
        <v>1032</v>
      </c>
      <c r="B100" s="54"/>
      <c r="C100" s="105"/>
      <c r="D100" s="105"/>
      <c r="F100" s="25"/>
      <c r="G100" s="105"/>
      <c r="H100"/>
      <c r="I100" s="41"/>
      <c r="N100" s="25"/>
    </row>
    <row r="101" spans="1:14" hidden="1" outlineLevel="1" x14ac:dyDescent="0.25">
      <c r="A101" s="25" t="s">
        <v>1033</v>
      </c>
      <c r="B101" s="54"/>
      <c r="C101" s="105"/>
      <c r="D101" s="105"/>
      <c r="F101" s="25"/>
      <c r="G101" s="105"/>
      <c r="H101"/>
      <c r="I101" s="41"/>
      <c r="N101" s="25"/>
    </row>
    <row r="102" spans="1:14" hidden="1" outlineLevel="1" x14ac:dyDescent="0.25">
      <c r="A102" s="25" t="s">
        <v>1034</v>
      </c>
      <c r="B102" s="54"/>
      <c r="C102" s="105"/>
      <c r="D102" s="105"/>
      <c r="F102" s="25"/>
      <c r="G102" s="105"/>
      <c r="H102"/>
      <c r="I102" s="41"/>
      <c r="N102" s="25"/>
    </row>
    <row r="103" spans="1:14" ht="15" customHeight="1" collapsed="1" x14ac:dyDescent="0.25">
      <c r="A103" s="43"/>
      <c r="B103" s="44" t="s">
        <v>627</v>
      </c>
      <c r="C103" s="130" t="s">
        <v>949</v>
      </c>
      <c r="D103" s="130"/>
      <c r="E103" s="45"/>
      <c r="F103" s="43"/>
      <c r="G103" s="127"/>
      <c r="H103"/>
      <c r="I103" s="77"/>
      <c r="J103" s="38"/>
      <c r="K103" s="38"/>
      <c r="L103" s="31"/>
      <c r="M103" s="38"/>
      <c r="N103" s="56"/>
    </row>
    <row r="104" spans="1:14" x14ac:dyDescent="0.25">
      <c r="A104" s="25" t="s">
        <v>1035</v>
      </c>
      <c r="B104" s="41" t="s">
        <v>1362</v>
      </c>
      <c r="C104" s="105">
        <v>8.1883517550594948E-2</v>
      </c>
      <c r="D104" s="105"/>
      <c r="G104" s="105"/>
      <c r="H104"/>
      <c r="I104" s="41"/>
      <c r="N104" s="25"/>
    </row>
    <row r="105" spans="1:14" x14ac:dyDescent="0.25">
      <c r="A105" s="25" t="s">
        <v>1036</v>
      </c>
      <c r="B105" s="41" t="s">
        <v>1363</v>
      </c>
      <c r="C105" s="105">
        <v>3.1181789254409984E-2</v>
      </c>
      <c r="D105" s="105"/>
      <c r="G105" s="105"/>
      <c r="H105"/>
      <c r="I105" s="41"/>
      <c r="N105" s="25"/>
    </row>
    <row r="106" spans="1:14" x14ac:dyDescent="0.25">
      <c r="A106" s="25" t="s">
        <v>1037</v>
      </c>
      <c r="B106" s="41" t="s">
        <v>1364</v>
      </c>
      <c r="C106" s="105">
        <v>1.8373502248390988E-2</v>
      </c>
      <c r="D106" s="105"/>
      <c r="G106" s="105"/>
      <c r="H106"/>
      <c r="I106" s="41"/>
      <c r="N106" s="25"/>
    </row>
    <row r="107" spans="1:14" x14ac:dyDescent="0.25">
      <c r="A107" s="25" t="s">
        <v>1038</v>
      </c>
      <c r="B107" s="41" t="s">
        <v>1365</v>
      </c>
      <c r="C107" s="105">
        <v>2.9431950374483123E-2</v>
      </c>
      <c r="D107" s="105"/>
      <c r="G107" s="105"/>
      <c r="H107"/>
      <c r="I107" s="41"/>
      <c r="N107" s="25"/>
    </row>
    <row r="108" spans="1:14" x14ac:dyDescent="0.25">
      <c r="A108" s="25" t="s">
        <v>1039</v>
      </c>
      <c r="B108" s="41" t="s">
        <v>1366</v>
      </c>
      <c r="C108" s="105">
        <v>1.0920263350634133E-3</v>
      </c>
      <c r="D108" s="105"/>
      <c r="G108" s="105"/>
      <c r="H108"/>
      <c r="I108" s="41"/>
      <c r="N108" s="25"/>
    </row>
    <row r="109" spans="1:14" x14ac:dyDescent="0.25">
      <c r="A109" s="25" t="s">
        <v>1040</v>
      </c>
      <c r="B109" s="41" t="s">
        <v>1367</v>
      </c>
      <c r="C109" s="105">
        <v>5.6076800849553632E-2</v>
      </c>
      <c r="D109" s="105"/>
      <c r="G109" s="105"/>
      <c r="H109"/>
      <c r="I109" s="41"/>
      <c r="N109" s="25"/>
    </row>
    <row r="110" spans="1:14" x14ac:dyDescent="0.25">
      <c r="A110" s="25" t="s">
        <v>1041</v>
      </c>
      <c r="B110" s="41" t="s">
        <v>1368</v>
      </c>
      <c r="C110" s="105">
        <v>6.9799383214514413E-2</v>
      </c>
      <c r="D110" s="105"/>
      <c r="G110" s="105"/>
      <c r="H110"/>
      <c r="I110" s="41"/>
      <c r="N110" s="25"/>
    </row>
    <row r="111" spans="1:14" x14ac:dyDescent="0.25">
      <c r="A111" s="25" t="s">
        <v>1042</v>
      </c>
      <c r="B111" s="41" t="s">
        <v>1369</v>
      </c>
      <c r="C111" s="105">
        <v>0.11560612519657897</v>
      </c>
      <c r="D111" s="105"/>
      <c r="G111" s="105"/>
      <c r="H111"/>
      <c r="I111" s="41"/>
      <c r="N111" s="25"/>
    </row>
    <row r="112" spans="1:14" x14ac:dyDescent="0.25">
      <c r="A112" s="25" t="s">
        <v>1043</v>
      </c>
      <c r="B112" s="41" t="s">
        <v>1370</v>
      </c>
      <c r="C112" s="105">
        <v>3.4038966815180219E-2</v>
      </c>
      <c r="D112" s="105"/>
      <c r="G112" s="105"/>
      <c r="H112"/>
      <c r="I112" s="41"/>
      <c r="N112" s="25"/>
    </row>
    <row r="113" spans="1:14" x14ac:dyDescent="0.25">
      <c r="A113" s="25" t="s">
        <v>1044</v>
      </c>
      <c r="B113" s="41" t="s">
        <v>1371</v>
      </c>
      <c r="C113" s="105">
        <v>5.0291175784626496E-2</v>
      </c>
      <c r="G113" s="105"/>
      <c r="H113"/>
      <c r="I113" s="41"/>
      <c r="N113" s="25"/>
    </row>
    <row r="114" spans="1:14" x14ac:dyDescent="0.25">
      <c r="A114" s="25" t="s">
        <v>1045</v>
      </c>
      <c r="B114" s="41" t="s">
        <v>1372</v>
      </c>
      <c r="C114" s="105">
        <v>6.3117236427138429E-2</v>
      </c>
      <c r="G114" s="105"/>
      <c r="H114"/>
      <c r="I114" s="41"/>
      <c r="N114" s="25"/>
    </row>
    <row r="115" spans="1:14" x14ac:dyDescent="0.25">
      <c r="A115" s="25" t="s">
        <v>1046</v>
      </c>
      <c r="B115" s="41" t="s">
        <v>1373</v>
      </c>
      <c r="C115" s="105">
        <v>3.0061388984385293E-2</v>
      </c>
      <c r="G115" s="105"/>
      <c r="H115"/>
      <c r="I115" s="41"/>
      <c r="N115" s="25"/>
    </row>
    <row r="116" spans="1:14" x14ac:dyDescent="0.25">
      <c r="A116" s="25" t="s">
        <v>1047</v>
      </c>
      <c r="B116" s="41" t="s">
        <v>1374</v>
      </c>
      <c r="C116" s="105">
        <v>6.7589174265028737E-2</v>
      </c>
      <c r="G116" s="105"/>
      <c r="H116"/>
      <c r="I116" s="41"/>
      <c r="N116" s="25"/>
    </row>
    <row r="117" spans="1:14" x14ac:dyDescent="0.25">
      <c r="A117" s="25" t="s">
        <v>1048</v>
      </c>
      <c r="B117" s="41" t="s">
        <v>1375</v>
      </c>
      <c r="C117" s="105">
        <v>6.7472299031143301E-4</v>
      </c>
      <c r="G117" s="105"/>
      <c r="H117"/>
      <c r="I117" s="41"/>
      <c r="N117" s="25"/>
    </row>
    <row r="118" spans="1:14" x14ac:dyDescent="0.25">
      <c r="A118" s="25" t="s">
        <v>1049</v>
      </c>
      <c r="B118" s="41" t="s">
        <v>1376</v>
      </c>
      <c r="C118" s="105">
        <v>5.3237858366682732E-2</v>
      </c>
      <c r="G118" s="105"/>
      <c r="H118"/>
      <c r="I118" s="41"/>
      <c r="N118" s="25"/>
    </row>
    <row r="119" spans="1:14" x14ac:dyDescent="0.25">
      <c r="A119" s="25" t="s">
        <v>1050</v>
      </c>
      <c r="B119" s="41"/>
      <c r="C119" s="105"/>
      <c r="G119" s="105"/>
      <c r="H119"/>
      <c r="I119" s="41"/>
      <c r="N119" s="25"/>
    </row>
    <row r="120" spans="1:14" x14ac:dyDescent="0.25">
      <c r="A120" s="25" t="s">
        <v>1051</v>
      </c>
      <c r="B120" s="41"/>
      <c r="C120" s="105"/>
      <c r="G120" s="105"/>
      <c r="H120"/>
      <c r="I120" s="41"/>
      <c r="N120" s="25"/>
    </row>
    <row r="121" spans="1:14" x14ac:dyDescent="0.25">
      <c r="A121" s="25" t="s">
        <v>1052</v>
      </c>
      <c r="B121" s="41"/>
      <c r="C121" s="105"/>
      <c r="G121" s="105"/>
      <c r="H121"/>
      <c r="I121" s="41"/>
      <c r="N121" s="25"/>
    </row>
    <row r="122" spans="1:14" x14ac:dyDescent="0.25">
      <c r="A122" s="25" t="s">
        <v>1053</v>
      </c>
      <c r="B122" s="41"/>
      <c r="C122" s="105"/>
      <c r="G122" s="105"/>
      <c r="H122"/>
      <c r="I122" s="41"/>
      <c r="N122" s="25"/>
    </row>
    <row r="123" spans="1:14" x14ac:dyDescent="0.25">
      <c r="A123" s="25" t="s">
        <v>1054</v>
      </c>
      <c r="B123" s="41"/>
      <c r="C123" s="105"/>
      <c r="G123" s="105"/>
      <c r="H123"/>
      <c r="I123" s="41"/>
      <c r="N123" s="25"/>
    </row>
    <row r="124" spans="1:14" x14ac:dyDescent="0.25">
      <c r="A124" s="25" t="s">
        <v>1055</v>
      </c>
      <c r="B124" s="41"/>
      <c r="C124" s="105"/>
      <c r="G124" s="105"/>
      <c r="H124"/>
      <c r="I124" s="41"/>
      <c r="N124" s="25"/>
    </row>
    <row r="125" spans="1:14" x14ac:dyDescent="0.25">
      <c r="A125" s="25" t="s">
        <v>1056</v>
      </c>
      <c r="B125" s="41"/>
      <c r="C125" s="105"/>
      <c r="G125" s="105"/>
      <c r="H125"/>
      <c r="I125" s="41"/>
      <c r="N125" s="25"/>
    </row>
    <row r="126" spans="1:14" x14ac:dyDescent="0.25">
      <c r="A126" s="25" t="s">
        <v>1057</v>
      </c>
      <c r="B126" s="41"/>
      <c r="C126" s="105"/>
      <c r="G126" s="105"/>
      <c r="H126"/>
      <c r="I126" s="41"/>
      <c r="N126" s="25"/>
    </row>
    <row r="127" spans="1:14" x14ac:dyDescent="0.25">
      <c r="A127" s="25" t="s">
        <v>1058</v>
      </c>
      <c r="B127" s="41"/>
      <c r="G127" s="105"/>
      <c r="H127"/>
      <c r="I127" s="41"/>
      <c r="N127" s="25"/>
    </row>
    <row r="128" spans="1:14" x14ac:dyDescent="0.25">
      <c r="A128" s="25" t="s">
        <v>1059</v>
      </c>
      <c r="B128" s="41"/>
      <c r="C128" s="105"/>
      <c r="G128" s="105"/>
      <c r="H128"/>
      <c r="I128" s="41"/>
      <c r="N128" s="25"/>
    </row>
    <row r="129" spans="1:14" x14ac:dyDescent="0.25">
      <c r="A129" s="43"/>
      <c r="B129" s="44" t="s">
        <v>659</v>
      </c>
      <c r="C129" s="43" t="s">
        <v>949</v>
      </c>
      <c r="D129" s="43"/>
      <c r="E129" s="43"/>
      <c r="F129" s="127"/>
      <c r="G129" s="127"/>
      <c r="H129"/>
      <c r="I129" s="77"/>
      <c r="J129" s="38"/>
      <c r="K129" s="38"/>
      <c r="L129" s="38"/>
      <c r="M129" s="56"/>
      <c r="N129" s="56"/>
    </row>
    <row r="130" spans="1:14" x14ac:dyDescent="0.25">
      <c r="A130" s="25" t="s">
        <v>1060</v>
      </c>
      <c r="B130" s="25" t="s">
        <v>661</v>
      </c>
      <c r="C130" s="105">
        <v>0.67789999999999995</v>
      </c>
      <c r="D130"/>
      <c r="E130"/>
      <c r="F130" s="134"/>
      <c r="G130" s="134"/>
      <c r="H130"/>
      <c r="K130" s="65"/>
      <c r="L130" s="65"/>
      <c r="M130" s="65"/>
      <c r="N130" s="65"/>
    </row>
    <row r="131" spans="1:14" x14ac:dyDescent="0.25">
      <c r="A131" s="25" t="s">
        <v>1061</v>
      </c>
      <c r="B131" s="25" t="s">
        <v>663</v>
      </c>
      <c r="C131" s="105">
        <v>0.3075</v>
      </c>
      <c r="D131"/>
      <c r="E131"/>
      <c r="F131"/>
      <c r="G131" s="134"/>
      <c r="H131"/>
      <c r="K131" s="65"/>
      <c r="L131" s="65"/>
      <c r="M131" s="65"/>
      <c r="N131" s="65"/>
    </row>
    <row r="132" spans="1:14" x14ac:dyDescent="0.25">
      <c r="A132" s="25" t="s">
        <v>1062</v>
      </c>
      <c r="B132" s="25" t="s">
        <v>97</v>
      </c>
      <c r="C132" s="105">
        <v>1.47E-2</v>
      </c>
      <c r="D132"/>
      <c r="E132"/>
      <c r="F132"/>
      <c r="G132" s="134"/>
      <c r="H132"/>
      <c r="K132" s="65"/>
      <c r="L132" s="65"/>
      <c r="M132" s="65"/>
      <c r="N132" s="65"/>
    </row>
    <row r="133" spans="1:14" hidden="1" outlineLevel="1" x14ac:dyDescent="0.25">
      <c r="A133" s="25" t="s">
        <v>1063</v>
      </c>
      <c r="D133"/>
      <c r="E133"/>
      <c r="F133" s="134"/>
      <c r="G133" s="134"/>
      <c r="H133"/>
      <c r="K133" s="65"/>
      <c r="L133" s="65"/>
      <c r="M133" s="65"/>
      <c r="N133" s="65"/>
    </row>
    <row r="134" spans="1:14" hidden="1" outlineLevel="1" x14ac:dyDescent="0.25">
      <c r="A134" s="25" t="s">
        <v>1064</v>
      </c>
      <c r="D134"/>
      <c r="E134"/>
      <c r="F134" s="134"/>
      <c r="G134" s="134"/>
      <c r="H134"/>
      <c r="K134" s="65"/>
      <c r="L134" s="65"/>
      <c r="M134" s="65"/>
      <c r="N134" s="65"/>
    </row>
    <row r="135" spans="1:14" hidden="1" outlineLevel="1" x14ac:dyDescent="0.25">
      <c r="A135" s="25" t="s">
        <v>1065</v>
      </c>
      <c r="D135"/>
      <c r="E135"/>
      <c r="F135" s="134"/>
      <c r="G135" s="134"/>
      <c r="H135"/>
      <c r="K135" s="65"/>
      <c r="L135" s="65"/>
      <c r="M135" s="65"/>
      <c r="N135" s="65"/>
    </row>
    <row r="136" spans="1:14" hidden="1" outlineLevel="1" x14ac:dyDescent="0.25">
      <c r="A136" s="25" t="s">
        <v>1066</v>
      </c>
      <c r="D136"/>
      <c r="E136"/>
      <c r="F136" s="134"/>
      <c r="G136" s="134"/>
      <c r="H136"/>
      <c r="K136" s="65"/>
      <c r="L136" s="65"/>
      <c r="M136" s="65"/>
      <c r="N136" s="65"/>
    </row>
    <row r="137" spans="1:14" collapsed="1" x14ac:dyDescent="0.25">
      <c r="A137" s="43"/>
      <c r="B137" s="44" t="s">
        <v>671</v>
      </c>
      <c r="C137" s="43" t="s">
        <v>949</v>
      </c>
      <c r="D137" s="43"/>
      <c r="E137" s="43"/>
      <c r="F137" s="127"/>
      <c r="G137" s="127"/>
      <c r="H137"/>
      <c r="I137" s="77"/>
      <c r="J137" s="38"/>
      <c r="K137" s="38"/>
      <c r="L137" s="38"/>
      <c r="M137" s="56"/>
      <c r="N137" s="56"/>
    </row>
    <row r="138" spans="1:14" x14ac:dyDescent="0.25">
      <c r="A138" s="25" t="s">
        <v>1067</v>
      </c>
      <c r="B138" s="25" t="s">
        <v>673</v>
      </c>
      <c r="C138" s="105">
        <v>0.28010000000000002</v>
      </c>
      <c r="D138" s="80"/>
      <c r="E138" s="80"/>
      <c r="F138" s="113"/>
      <c r="G138" s="118"/>
      <c r="H138"/>
      <c r="K138" s="80"/>
      <c r="L138" s="80"/>
      <c r="M138" s="60"/>
      <c r="N138" s="50"/>
    </row>
    <row r="139" spans="1:14" x14ac:dyDescent="0.25">
      <c r="A139" s="25" t="s">
        <v>1068</v>
      </c>
      <c r="B139" s="25" t="s">
        <v>675</v>
      </c>
      <c r="C139" s="105">
        <v>0.71989999999999998</v>
      </c>
      <c r="D139" s="80"/>
      <c r="E139" s="80"/>
      <c r="F139" s="113"/>
      <c r="G139" s="118"/>
      <c r="H139"/>
      <c r="K139" s="80"/>
      <c r="L139" s="80"/>
      <c r="M139" s="60"/>
      <c r="N139" s="50"/>
    </row>
    <row r="140" spans="1:14" x14ac:dyDescent="0.25">
      <c r="A140" s="25" t="s">
        <v>1069</v>
      </c>
      <c r="B140" s="25" t="s">
        <v>97</v>
      </c>
      <c r="C140" s="25">
        <v>0</v>
      </c>
      <c r="D140" s="80"/>
      <c r="E140" s="80"/>
      <c r="F140" s="113"/>
      <c r="G140" s="118"/>
      <c r="H140"/>
      <c r="K140" s="80"/>
      <c r="L140" s="80"/>
      <c r="M140" s="60"/>
      <c r="N140" s="50"/>
    </row>
    <row r="141" spans="1:14" hidden="1" outlineLevel="1" x14ac:dyDescent="0.25">
      <c r="A141" s="25" t="s">
        <v>1070</v>
      </c>
      <c r="D141" s="80"/>
      <c r="E141" s="80"/>
      <c r="F141" s="60"/>
      <c r="G141" s="118"/>
      <c r="H141"/>
      <c r="K141" s="80"/>
      <c r="L141" s="80"/>
      <c r="M141" s="60"/>
      <c r="N141" s="50"/>
    </row>
    <row r="142" spans="1:14" hidden="1" outlineLevel="1" x14ac:dyDescent="0.25">
      <c r="A142" s="25" t="s">
        <v>1071</v>
      </c>
      <c r="D142" s="80"/>
      <c r="E142" s="80"/>
      <c r="F142" s="60"/>
      <c r="G142" s="118"/>
      <c r="H142"/>
      <c r="K142" s="80"/>
      <c r="L142" s="80"/>
      <c r="M142" s="60"/>
      <c r="N142" s="50"/>
    </row>
    <row r="143" spans="1:14" hidden="1" outlineLevel="1" x14ac:dyDescent="0.25">
      <c r="A143" s="25" t="s">
        <v>1072</v>
      </c>
      <c r="D143" s="80"/>
      <c r="E143" s="80"/>
      <c r="F143" s="113"/>
      <c r="G143" s="118"/>
      <c r="H143"/>
      <c r="K143" s="80"/>
      <c r="L143" s="80"/>
      <c r="M143" s="60"/>
      <c r="N143" s="50"/>
    </row>
    <row r="144" spans="1:14" hidden="1" outlineLevel="1" x14ac:dyDescent="0.25">
      <c r="A144" s="25" t="s">
        <v>1073</v>
      </c>
      <c r="D144" s="80"/>
      <c r="E144" s="80"/>
      <c r="F144" s="113"/>
      <c r="G144" s="118"/>
      <c r="H144"/>
      <c r="K144" s="80"/>
      <c r="L144" s="80"/>
      <c r="M144" s="60"/>
      <c r="N144" s="50"/>
    </row>
    <row r="145" spans="1:14" hidden="1" outlineLevel="1" x14ac:dyDescent="0.25">
      <c r="A145" s="25" t="s">
        <v>1074</v>
      </c>
      <c r="D145" s="80"/>
      <c r="E145" s="80"/>
      <c r="F145" s="113"/>
      <c r="G145" s="118"/>
      <c r="H145"/>
      <c r="K145" s="80"/>
      <c r="L145" s="80"/>
      <c r="M145" s="60"/>
      <c r="N145" s="50"/>
    </row>
    <row r="146" spans="1:14" hidden="1" outlineLevel="1" x14ac:dyDescent="0.25">
      <c r="A146" s="25" t="s">
        <v>1075</v>
      </c>
      <c r="D146" s="80"/>
      <c r="E146" s="80"/>
      <c r="F146" s="113"/>
      <c r="G146" s="118"/>
      <c r="H146"/>
      <c r="K146" s="80"/>
      <c r="L146" s="80"/>
      <c r="M146" s="60"/>
      <c r="N146" s="50"/>
    </row>
    <row r="147" spans="1:14" collapsed="1" x14ac:dyDescent="0.25">
      <c r="A147" s="43"/>
      <c r="B147" s="44" t="s">
        <v>1076</v>
      </c>
      <c r="C147" s="43" t="s">
        <v>64</v>
      </c>
      <c r="D147" s="43"/>
      <c r="E147" s="43"/>
      <c r="F147" s="130" t="s">
        <v>949</v>
      </c>
      <c r="G147" s="127"/>
      <c r="H147"/>
      <c r="I147" s="77"/>
      <c r="J147" s="38"/>
      <c r="K147" s="38"/>
      <c r="L147" s="38"/>
      <c r="M147" s="38"/>
      <c r="N147" s="56"/>
    </row>
    <row r="148" spans="1:14" x14ac:dyDescent="0.25">
      <c r="A148" s="25" t="s">
        <v>1077</v>
      </c>
      <c r="B148" s="41" t="s">
        <v>1078</v>
      </c>
      <c r="C148" s="103">
        <v>4929.5739999999996</v>
      </c>
      <c r="D148" s="80"/>
      <c r="E148" s="80"/>
      <c r="F148" s="118">
        <f>IF($C$152=0,"",IF(C148="[for completion]","",C148/$C$152))</f>
        <v>0.15262583908607422</v>
      </c>
      <c r="G148" s="118"/>
      <c r="H148"/>
      <c r="I148" s="41"/>
      <c r="K148" s="80"/>
      <c r="L148" s="80"/>
      <c r="M148" s="51"/>
      <c r="N148" s="50"/>
    </row>
    <row r="149" spans="1:14" x14ac:dyDescent="0.25">
      <c r="A149" s="25" t="s">
        <v>1079</v>
      </c>
      <c r="B149" s="41" t="s">
        <v>1080</v>
      </c>
      <c r="C149" s="103">
        <v>10436.490965270001</v>
      </c>
      <c r="D149" s="80"/>
      <c r="E149" s="80"/>
      <c r="F149" s="118">
        <f>IF($C$152=0,"",IF(C149="[for completion]","",C149/$C$152))</f>
        <v>0.3231269457946197</v>
      </c>
      <c r="G149" s="118"/>
      <c r="H149"/>
      <c r="I149" s="41"/>
      <c r="K149" s="80"/>
      <c r="L149" s="80"/>
      <c r="M149" s="51"/>
      <c r="N149" s="50"/>
    </row>
    <row r="150" spans="1:14" x14ac:dyDescent="0.25">
      <c r="A150" s="25" t="s">
        <v>1081</v>
      </c>
      <c r="B150" s="41" t="s">
        <v>1082</v>
      </c>
      <c r="C150" s="103">
        <v>9487.9996143699991</v>
      </c>
      <c r="D150" s="80"/>
      <c r="E150" s="80"/>
      <c r="F150" s="118">
        <f>IF($C$152=0,"",IF(C150="[for completion]","",C150/$C$152))</f>
        <v>0.29376045524249556</v>
      </c>
      <c r="G150" s="118"/>
      <c r="H150"/>
      <c r="I150" s="41"/>
      <c r="K150" s="80"/>
      <c r="L150" s="80"/>
      <c r="M150" s="51"/>
      <c r="N150" s="50"/>
    </row>
    <row r="151" spans="1:14" ht="15" customHeight="1" x14ac:dyDescent="0.25">
      <c r="A151" s="25" t="s">
        <v>1083</v>
      </c>
      <c r="B151" s="41" t="s">
        <v>1084</v>
      </c>
      <c r="C151" s="103">
        <v>7444.3589999999995</v>
      </c>
      <c r="D151" s="80"/>
      <c r="E151" s="80"/>
      <c r="F151" s="118">
        <v>0.23048675987681053</v>
      </c>
      <c r="G151" s="118"/>
      <c r="H151"/>
      <c r="I151" s="41"/>
      <c r="K151" s="80"/>
      <c r="L151" s="80"/>
      <c r="M151" s="51"/>
      <c r="N151" s="50"/>
    </row>
    <row r="152" spans="1:14" ht="15" customHeight="1" x14ac:dyDescent="0.25">
      <c r="A152" s="25" t="s">
        <v>1085</v>
      </c>
      <c r="B152" s="52" t="s">
        <v>99</v>
      </c>
      <c r="C152" s="50">
        <v>32298.423579639999</v>
      </c>
      <c r="D152" s="80"/>
      <c r="E152" s="80"/>
      <c r="F152" s="60">
        <v>1</v>
      </c>
      <c r="G152" s="118"/>
      <c r="H152"/>
      <c r="I152" s="41"/>
      <c r="K152" s="80"/>
      <c r="L152" s="80"/>
      <c r="M152" s="51"/>
      <c r="N152" s="50"/>
    </row>
    <row r="153" spans="1:14" ht="15" customHeight="1" outlineLevel="1" x14ac:dyDescent="0.25">
      <c r="A153" s="25" t="s">
        <v>1086</v>
      </c>
      <c r="B153" s="54" t="s">
        <v>1087</v>
      </c>
      <c r="D153" s="80"/>
      <c r="E153" s="80"/>
      <c r="F153" s="51">
        <v>0</v>
      </c>
      <c r="G153" s="118"/>
      <c r="H153"/>
      <c r="I153" s="41"/>
      <c r="K153" s="80"/>
      <c r="L153" s="80"/>
      <c r="M153" s="51"/>
      <c r="N153" s="50"/>
    </row>
    <row r="154" spans="1:14" ht="15" customHeight="1" outlineLevel="1" x14ac:dyDescent="0.25">
      <c r="A154" s="25" t="s">
        <v>1088</v>
      </c>
      <c r="B154" s="54" t="s">
        <v>1089</v>
      </c>
      <c r="C154" s="103">
        <v>4397.5879999999997</v>
      </c>
      <c r="D154" s="80"/>
      <c r="E154" s="80"/>
      <c r="F154" s="118">
        <v>0.13615488041255713</v>
      </c>
      <c r="G154" s="118"/>
      <c r="H154"/>
      <c r="I154" s="41"/>
      <c r="K154" s="80"/>
      <c r="L154" s="80"/>
      <c r="M154" s="51"/>
      <c r="N154" s="50"/>
    </row>
    <row r="155" spans="1:14" ht="15" customHeight="1" outlineLevel="1" x14ac:dyDescent="0.25">
      <c r="A155" s="25" t="s">
        <v>1090</v>
      </c>
      <c r="B155" s="54" t="s">
        <v>1091</v>
      </c>
      <c r="C155" s="103">
        <v>531.98599999999999</v>
      </c>
      <c r="D155" s="80"/>
      <c r="E155" s="80"/>
      <c r="F155" s="118">
        <v>1.647095867351708E-2</v>
      </c>
      <c r="G155" s="118"/>
      <c r="H155"/>
      <c r="I155" s="41"/>
      <c r="K155" s="80"/>
      <c r="L155" s="80"/>
      <c r="M155" s="51"/>
      <c r="N155" s="50"/>
    </row>
    <row r="156" spans="1:14" ht="15" customHeight="1" outlineLevel="1" x14ac:dyDescent="0.25">
      <c r="A156" s="25" t="s">
        <v>1092</v>
      </c>
      <c r="B156" s="54" t="s">
        <v>1093</v>
      </c>
      <c r="C156" s="103">
        <v>8025.52689465</v>
      </c>
      <c r="D156" s="80"/>
      <c r="E156" s="80"/>
      <c r="F156" s="118">
        <f t="shared" ref="F156:F159" si="3">IF($C$152=0,"",IF(C156="[for completion]","",C156/$C$152))</f>
        <v>0.24848045214531964</v>
      </c>
      <c r="G156" s="118"/>
      <c r="H156"/>
      <c r="I156" s="41"/>
      <c r="K156" s="80"/>
      <c r="L156" s="80"/>
      <c r="M156" s="51"/>
      <c r="N156" s="50"/>
    </row>
    <row r="157" spans="1:14" ht="15" customHeight="1" outlineLevel="1" x14ac:dyDescent="0.25">
      <c r="A157" s="25" t="s">
        <v>1094</v>
      </c>
      <c r="B157" s="54" t="s">
        <v>1095</v>
      </c>
      <c r="C157" s="103">
        <v>2410.9640706200003</v>
      </c>
      <c r="D157" s="80"/>
      <c r="E157" s="80"/>
      <c r="F157" s="118">
        <f t="shared" si="3"/>
        <v>7.4646493649300052E-2</v>
      </c>
      <c r="G157" s="118"/>
      <c r="H157"/>
      <c r="I157" s="41"/>
      <c r="K157" s="80"/>
      <c r="L157" s="80"/>
      <c r="M157" s="51"/>
      <c r="N157" s="50"/>
    </row>
    <row r="158" spans="1:14" ht="15" customHeight="1" outlineLevel="1" x14ac:dyDescent="0.25">
      <c r="A158" s="25" t="s">
        <v>1096</v>
      </c>
      <c r="B158" s="54" t="s">
        <v>1097</v>
      </c>
      <c r="C158" s="103">
        <v>7576.5776143699995</v>
      </c>
      <c r="D158" s="80"/>
      <c r="E158" s="80"/>
      <c r="F158" s="118">
        <f t="shared" si="3"/>
        <v>0.23458041522330078</v>
      </c>
      <c r="G158" s="118"/>
      <c r="H158"/>
      <c r="I158" s="41"/>
      <c r="K158" s="80"/>
      <c r="L158" s="80"/>
      <c r="M158" s="51"/>
      <c r="N158" s="50"/>
    </row>
    <row r="159" spans="1:14" ht="15" customHeight="1" outlineLevel="1" x14ac:dyDescent="0.25">
      <c r="A159" s="25" t="s">
        <v>1098</v>
      </c>
      <c r="B159" s="54" t="s">
        <v>1099</v>
      </c>
      <c r="C159" s="103">
        <v>1911.422</v>
      </c>
      <c r="D159" s="80"/>
      <c r="E159" s="80"/>
      <c r="F159" s="118">
        <f t="shared" si="3"/>
        <v>5.9180040019194795E-2</v>
      </c>
      <c r="G159" s="118"/>
      <c r="H159"/>
      <c r="I159" s="41"/>
      <c r="K159" s="80"/>
      <c r="L159" s="80"/>
      <c r="M159" s="51"/>
      <c r="N159" s="50"/>
    </row>
    <row r="160" spans="1:14" ht="15" customHeight="1" outlineLevel="1" x14ac:dyDescent="0.25">
      <c r="A160" s="25" t="s">
        <v>1100</v>
      </c>
      <c r="B160" s="54"/>
      <c r="D160" s="80"/>
      <c r="E160" s="80"/>
      <c r="F160" s="118"/>
      <c r="G160" s="118"/>
      <c r="H160"/>
      <c r="I160" s="41"/>
      <c r="K160" s="80"/>
      <c r="L160" s="80"/>
      <c r="M160" s="51"/>
      <c r="N160" s="50"/>
    </row>
    <row r="161" spans="1:14" ht="15" customHeight="1" outlineLevel="1" x14ac:dyDescent="0.25">
      <c r="A161" s="25" t="s">
        <v>1101</v>
      </c>
      <c r="B161" s="54"/>
      <c r="D161" s="80"/>
      <c r="E161" s="80"/>
      <c r="F161" s="51"/>
      <c r="G161" s="118"/>
      <c r="H161"/>
      <c r="I161" s="41"/>
      <c r="K161" s="80"/>
      <c r="L161" s="80"/>
      <c r="M161" s="51"/>
      <c r="N161" s="50"/>
    </row>
    <row r="162" spans="1:14" ht="15" customHeight="1" outlineLevel="1" x14ac:dyDescent="0.25">
      <c r="A162" s="25" t="s">
        <v>1102</v>
      </c>
      <c r="B162" s="54"/>
      <c r="D162" s="80"/>
      <c r="E162" s="80"/>
      <c r="F162" s="118"/>
      <c r="G162" s="118"/>
      <c r="H162"/>
      <c r="I162" s="41"/>
      <c r="K162" s="80"/>
      <c r="L162" s="80"/>
      <c r="M162" s="51"/>
      <c r="N162" s="50"/>
    </row>
    <row r="163" spans="1:14" ht="15" customHeight="1" outlineLevel="1" x14ac:dyDescent="0.25">
      <c r="A163" s="25" t="s">
        <v>1103</v>
      </c>
      <c r="B163" s="54"/>
      <c r="D163" s="80"/>
      <c r="E163" s="80"/>
      <c r="F163" s="118"/>
      <c r="G163" s="118"/>
      <c r="H163"/>
      <c r="I163" s="41"/>
      <c r="K163" s="80"/>
      <c r="L163" s="80"/>
      <c r="M163" s="51"/>
      <c r="N163" s="50"/>
    </row>
    <row r="164" spans="1:14" ht="15" customHeight="1" outlineLevel="1" x14ac:dyDescent="0.25">
      <c r="A164" s="25" t="s">
        <v>1104</v>
      </c>
      <c r="B164" s="41"/>
      <c r="D164" s="80"/>
      <c r="E164" s="80"/>
      <c r="F164" s="118"/>
      <c r="G164" s="118"/>
      <c r="H164"/>
      <c r="I164" s="41"/>
      <c r="K164" s="80"/>
      <c r="L164" s="80"/>
      <c r="M164" s="51"/>
      <c r="N164" s="50"/>
    </row>
    <row r="165" spans="1:14" outlineLevel="1" x14ac:dyDescent="0.25">
      <c r="A165" s="25" t="s">
        <v>1105</v>
      </c>
      <c r="B165" s="55"/>
      <c r="C165" s="55"/>
      <c r="D165" s="55"/>
      <c r="E165" s="55"/>
      <c r="F165" s="118"/>
      <c r="G165" s="118"/>
      <c r="H165"/>
      <c r="I165" s="52"/>
      <c r="J165" s="41"/>
      <c r="K165" s="80"/>
      <c r="L165" s="80"/>
      <c r="M165" s="60"/>
      <c r="N165" s="50"/>
    </row>
    <row r="166" spans="1:14" ht="15" customHeight="1" x14ac:dyDescent="0.25">
      <c r="A166" s="43"/>
      <c r="B166" s="44" t="s">
        <v>1106</v>
      </c>
      <c r="C166" s="43"/>
      <c r="D166" s="43"/>
      <c r="E166" s="43"/>
      <c r="F166" s="127"/>
      <c r="G166" s="127"/>
      <c r="H166"/>
      <c r="I166" s="77"/>
      <c r="J166" s="38"/>
      <c r="K166" s="38"/>
      <c r="L166" s="38"/>
      <c r="M166" s="56"/>
      <c r="N166" s="56"/>
    </row>
    <row r="167" spans="1:14" x14ac:dyDescent="0.25">
      <c r="A167" s="25" t="s">
        <v>1107</v>
      </c>
      <c r="B167" s="25" t="s">
        <v>700</v>
      </c>
      <c r="C167" s="105">
        <v>1E-8</v>
      </c>
      <c r="D167"/>
      <c r="E167" s="23"/>
      <c r="F167" s="116"/>
      <c r="G167" s="134"/>
      <c r="H167"/>
      <c r="K167" s="65"/>
      <c r="L167" s="23"/>
      <c r="M167" s="23"/>
      <c r="N167" s="65"/>
    </row>
    <row r="168" spans="1:14" hidden="1" outlineLevel="1" x14ac:dyDescent="0.25">
      <c r="A168" s="25" t="s">
        <v>1108</v>
      </c>
      <c r="D168"/>
      <c r="E168" s="23"/>
      <c r="F168" s="116"/>
      <c r="G168" s="134"/>
      <c r="H168"/>
      <c r="K168" s="65"/>
      <c r="L168" s="23"/>
      <c r="M168" s="23"/>
      <c r="N168" s="65"/>
    </row>
    <row r="169" spans="1:14" hidden="1" outlineLevel="1" x14ac:dyDescent="0.25">
      <c r="A169" s="25" t="s">
        <v>1109</v>
      </c>
      <c r="D169"/>
      <c r="E169" s="23"/>
      <c r="F169" s="116"/>
      <c r="G169" s="134"/>
      <c r="H169"/>
      <c r="K169" s="65"/>
      <c r="L169" s="23"/>
      <c r="M169" s="23"/>
      <c r="N169" s="65"/>
    </row>
    <row r="170" spans="1:14" hidden="1" outlineLevel="1" x14ac:dyDescent="0.25">
      <c r="A170" s="25" t="s">
        <v>1110</v>
      </c>
      <c r="D170"/>
      <c r="E170" s="23"/>
      <c r="F170" s="116"/>
      <c r="G170" s="134"/>
      <c r="H170"/>
      <c r="K170" s="65"/>
      <c r="L170" s="23"/>
      <c r="M170" s="23"/>
      <c r="N170" s="65"/>
    </row>
    <row r="171" spans="1:14" hidden="1" outlineLevel="1" x14ac:dyDescent="0.25">
      <c r="A171" s="25" t="s">
        <v>1111</v>
      </c>
      <c r="D171"/>
      <c r="E171" s="23"/>
      <c r="F171" s="116"/>
      <c r="G171" s="134"/>
      <c r="H171"/>
      <c r="K171" s="65"/>
      <c r="L171" s="23"/>
      <c r="M171" s="23"/>
      <c r="N171" s="65"/>
    </row>
    <row r="172" spans="1:14" collapsed="1" x14ac:dyDescent="0.25">
      <c r="A172" s="43"/>
      <c r="B172" s="44" t="s">
        <v>1112</v>
      </c>
      <c r="C172" s="43" t="s">
        <v>949</v>
      </c>
      <c r="D172" s="43"/>
      <c r="E172" s="43"/>
      <c r="F172" s="127"/>
      <c r="G172" s="127"/>
      <c r="H172"/>
      <c r="I172" s="77"/>
      <c r="J172" s="38"/>
      <c r="K172" s="38"/>
      <c r="L172" s="38"/>
      <c r="M172" s="56"/>
      <c r="N172" s="56"/>
    </row>
    <row r="173" spans="1:14" ht="15" customHeight="1" x14ac:dyDescent="0.25">
      <c r="A173" s="25" t="s">
        <v>1113</v>
      </c>
      <c r="B173" s="25" t="s">
        <v>1393</v>
      </c>
      <c r="C173" s="105">
        <v>9.1999999999999998E-2</v>
      </c>
      <c r="D173"/>
      <c r="E173"/>
      <c r="F173" s="134"/>
      <c r="G173" s="134"/>
      <c r="H173"/>
      <c r="K173" s="65"/>
      <c r="L173" s="65"/>
      <c r="M173" s="65"/>
      <c r="N173" s="65"/>
    </row>
    <row r="174" spans="1:14" hidden="1" outlineLevel="1" x14ac:dyDescent="0.25">
      <c r="A174" s="25" t="s">
        <v>1114</v>
      </c>
      <c r="D174"/>
      <c r="E174"/>
      <c r="F174" s="134"/>
      <c r="G174" s="134"/>
      <c r="H174"/>
      <c r="K174" s="65"/>
      <c r="L174" s="65"/>
      <c r="M174" s="65"/>
      <c r="N174" s="65"/>
    </row>
    <row r="175" spans="1:14" hidden="1" outlineLevel="1" x14ac:dyDescent="0.25">
      <c r="A175" s="25" t="s">
        <v>1115</v>
      </c>
      <c r="D175"/>
      <c r="E175"/>
      <c r="F175" s="134"/>
      <c r="G175" s="134"/>
      <c r="H175"/>
      <c r="K175" s="65"/>
      <c r="L175" s="65"/>
      <c r="M175" s="65"/>
      <c r="N175" s="65"/>
    </row>
    <row r="176" spans="1:14" hidden="1" outlineLevel="1" x14ac:dyDescent="0.25">
      <c r="A176" s="25" t="s">
        <v>1116</v>
      </c>
      <c r="D176"/>
      <c r="E176"/>
      <c r="F176" s="134"/>
      <c r="G176" s="134"/>
      <c r="H176"/>
      <c r="K176" s="65"/>
      <c r="L176" s="65"/>
      <c r="M176" s="65"/>
      <c r="N176" s="65"/>
    </row>
    <row r="177" spans="1:14" hidden="1" outlineLevel="1" x14ac:dyDescent="0.25">
      <c r="A177" s="25" t="s">
        <v>1117</v>
      </c>
      <c r="D177"/>
      <c r="E177"/>
      <c r="F177" s="134"/>
      <c r="G177" s="134"/>
      <c r="H177"/>
      <c r="K177" s="65"/>
      <c r="L177" s="65"/>
      <c r="M177" s="65"/>
      <c r="N177" s="65"/>
    </row>
    <row r="178" spans="1:14" hidden="1" outlineLevel="1" x14ac:dyDescent="0.25">
      <c r="A178" s="25" t="s">
        <v>1118</v>
      </c>
    </row>
    <row r="179" spans="1:14" hidden="1" outlineLevel="1" x14ac:dyDescent="0.25">
      <c r="A179" s="25" t="s">
        <v>1119</v>
      </c>
    </row>
    <row r="180" spans="1:14" collapsed="1" x14ac:dyDescent="0.25"/>
    <row r="241" spans="3:3" x14ac:dyDescent="0.25">
      <c r="C241" s="105"/>
    </row>
    <row r="242" spans="3:3" x14ac:dyDescent="0.25">
      <c r="C242" s="105"/>
    </row>
    <row r="243" spans="3:3" x14ac:dyDescent="0.25">
      <c r="C243" s="105"/>
    </row>
    <row r="244" spans="3:3" x14ac:dyDescent="0.25">
      <c r="C244" s="105"/>
    </row>
    <row r="245" spans="3:3" x14ac:dyDescent="0.25">
      <c r="C245" s="105"/>
    </row>
    <row r="258" spans="3:3" x14ac:dyDescent="0.25">
      <c r="C258" s="105"/>
    </row>
    <row r="259" spans="3:3" x14ac:dyDescent="0.25">
      <c r="C259" s="105"/>
    </row>
  </sheetData>
  <sheetProtection password="CC13"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A19" zoomScale="80" zoomScaleNormal="80" workbookViewId="0">
      <selection activeCell="C314" sqref="C314"/>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1120</v>
      </c>
      <c r="B1" s="22"/>
      <c r="C1" s="23"/>
    </row>
    <row r="2" spans="1:3" x14ac:dyDescent="0.25">
      <c r="B2" s="23"/>
      <c r="C2" s="23"/>
    </row>
    <row r="3" spans="1:3" x14ac:dyDescent="0.25">
      <c r="A3" s="81" t="s">
        <v>1121</v>
      </c>
      <c r="B3" s="82"/>
      <c r="C3" s="23"/>
    </row>
    <row r="4" spans="1:3" x14ac:dyDescent="0.25">
      <c r="C4" s="23"/>
    </row>
    <row r="5" spans="1:3" ht="37.5" x14ac:dyDescent="0.25">
      <c r="A5" s="36" t="s">
        <v>32</v>
      </c>
      <c r="B5" s="36" t="s">
        <v>1122</v>
      </c>
      <c r="C5" s="83" t="s">
        <v>1123</v>
      </c>
    </row>
    <row r="6" spans="1:3" ht="89.25" customHeight="1" x14ac:dyDescent="0.25">
      <c r="A6" s="516" t="s">
        <v>1124</v>
      </c>
      <c r="B6" s="142" t="s">
        <v>1125</v>
      </c>
      <c r="C6" s="146" t="s">
        <v>1787</v>
      </c>
    </row>
    <row r="7" spans="1:3" x14ac:dyDescent="0.25">
      <c r="A7" s="141" t="s">
        <v>1126</v>
      </c>
      <c r="B7" s="142" t="s">
        <v>1127</v>
      </c>
      <c r="C7" s="146" t="s">
        <v>1388</v>
      </c>
    </row>
    <row r="8" spans="1:3" ht="30" x14ac:dyDescent="0.25">
      <c r="A8" s="141"/>
      <c r="B8" s="142" t="s">
        <v>1788</v>
      </c>
      <c r="C8" s="146" t="s">
        <v>1789</v>
      </c>
    </row>
    <row r="9" spans="1:3" x14ac:dyDescent="0.25">
      <c r="A9" s="141" t="s">
        <v>1128</v>
      </c>
      <c r="B9" s="142" t="s">
        <v>1129</v>
      </c>
      <c r="C9" s="146" t="s">
        <v>1520</v>
      </c>
    </row>
    <row r="10" spans="1:3" x14ac:dyDescent="0.25">
      <c r="A10" s="141" t="s">
        <v>1130</v>
      </c>
      <c r="B10" s="142" t="s">
        <v>1131</v>
      </c>
      <c r="C10" s="146" t="s">
        <v>1389</v>
      </c>
    </row>
    <row r="11" spans="1:3" ht="44.25" customHeight="1" x14ac:dyDescent="0.25">
      <c r="A11" s="516" t="s">
        <v>1132</v>
      </c>
      <c r="B11" s="142" t="s">
        <v>1390</v>
      </c>
      <c r="C11" s="146" t="s">
        <v>1391</v>
      </c>
    </row>
    <row r="12" spans="1:3" ht="54.75" customHeight="1" x14ac:dyDescent="0.25">
      <c r="A12" s="516" t="s">
        <v>1133</v>
      </c>
      <c r="B12" s="142" t="s">
        <v>1134</v>
      </c>
      <c r="C12" s="146" t="s">
        <v>1392</v>
      </c>
    </row>
    <row r="13" spans="1:3" ht="102.75" customHeight="1" x14ac:dyDescent="0.25">
      <c r="A13" s="516" t="s">
        <v>1135</v>
      </c>
      <c r="B13" s="142" t="s">
        <v>1136</v>
      </c>
      <c r="C13" s="146" t="s">
        <v>1521</v>
      </c>
    </row>
    <row r="14" spans="1:3" ht="75" customHeight="1" x14ac:dyDescent="0.25">
      <c r="A14" s="141" t="s">
        <v>1137</v>
      </c>
      <c r="B14" s="142" t="s">
        <v>1138</v>
      </c>
      <c r="C14" s="544" t="s">
        <v>1522</v>
      </c>
    </row>
    <row r="15" spans="1:3" ht="30" x14ac:dyDescent="0.25">
      <c r="A15" s="516" t="s">
        <v>1139</v>
      </c>
      <c r="B15" s="142" t="s">
        <v>1140</v>
      </c>
      <c r="C15" s="545"/>
    </row>
    <row r="16" spans="1:3" x14ac:dyDescent="0.25">
      <c r="A16" s="141" t="s">
        <v>1141</v>
      </c>
      <c r="B16" s="142" t="s">
        <v>1142</v>
      </c>
      <c r="C16" s="146" t="s">
        <v>1526</v>
      </c>
    </row>
    <row r="17" spans="1:3" ht="96.75" customHeight="1" x14ac:dyDescent="0.25">
      <c r="A17" s="516" t="s">
        <v>1143</v>
      </c>
      <c r="B17" s="144" t="s">
        <v>1144</v>
      </c>
      <c r="C17" s="146" t="s">
        <v>1527</v>
      </c>
    </row>
    <row r="18" spans="1:3" ht="314.25" customHeight="1" x14ac:dyDescent="0.25">
      <c r="A18" s="516" t="s">
        <v>1145</v>
      </c>
      <c r="B18" s="144" t="s">
        <v>1146</v>
      </c>
      <c r="C18" s="146" t="s">
        <v>1790</v>
      </c>
    </row>
    <row r="19" spans="1:3" ht="29.25" customHeight="1" x14ac:dyDescent="0.25">
      <c r="A19" s="516" t="s">
        <v>1147</v>
      </c>
      <c r="B19" s="144" t="s">
        <v>1148</v>
      </c>
      <c r="C19" s="146" t="s">
        <v>1396</v>
      </c>
    </row>
    <row r="20" spans="1:3" outlineLevel="1" x14ac:dyDescent="0.25">
      <c r="A20" s="141" t="s">
        <v>1149</v>
      </c>
      <c r="B20" s="145" t="s">
        <v>1394</v>
      </c>
      <c r="C20" s="146" t="s">
        <v>1395</v>
      </c>
    </row>
    <row r="21" spans="1:3" outlineLevel="1" x14ac:dyDescent="0.25">
      <c r="A21" s="141" t="s">
        <v>1150</v>
      </c>
      <c r="B21" s="145"/>
      <c r="C21" s="143"/>
    </row>
    <row r="22" spans="1:3" outlineLevel="1" x14ac:dyDescent="0.25">
      <c r="A22" s="141" t="s">
        <v>1151</v>
      </c>
      <c r="B22" s="145"/>
      <c r="C22" s="143"/>
    </row>
    <row r="23" spans="1:3" outlineLevel="1" x14ac:dyDescent="0.25">
      <c r="A23" s="141" t="s">
        <v>1152</v>
      </c>
      <c r="B23" s="145"/>
      <c r="C23" s="143"/>
    </row>
    <row r="24" spans="1:3" outlineLevel="1" x14ac:dyDescent="0.25">
      <c r="A24" s="141" t="s">
        <v>1153</v>
      </c>
      <c r="B24" s="145"/>
      <c r="C24" s="143"/>
    </row>
    <row r="25" spans="1:3" ht="18.75" x14ac:dyDescent="0.25">
      <c r="A25" s="36"/>
      <c r="B25" s="36" t="s">
        <v>1154</v>
      </c>
      <c r="C25" s="83" t="s">
        <v>1155</v>
      </c>
    </row>
    <row r="26" spans="1:3" x14ac:dyDescent="0.25">
      <c r="A26" s="1" t="s">
        <v>1156</v>
      </c>
      <c r="B26" s="42" t="s">
        <v>1157</v>
      </c>
      <c r="C26" s="25" t="s">
        <v>1158</v>
      </c>
    </row>
    <row r="27" spans="1:3" x14ac:dyDescent="0.25">
      <c r="A27" s="1" t="s">
        <v>1159</v>
      </c>
      <c r="B27" s="42" t="s">
        <v>1160</v>
      </c>
      <c r="C27" s="25" t="s">
        <v>1161</v>
      </c>
    </row>
    <row r="28" spans="1:3" x14ac:dyDescent="0.25">
      <c r="A28" s="1" t="s">
        <v>1162</v>
      </c>
      <c r="B28" s="42" t="s">
        <v>1163</v>
      </c>
      <c r="C28" s="25" t="s">
        <v>1164</v>
      </c>
    </row>
    <row r="29" spans="1:3" outlineLevel="1" x14ac:dyDescent="0.25">
      <c r="A29" s="1" t="s">
        <v>1156</v>
      </c>
      <c r="B29" s="41"/>
      <c r="C29" s="25"/>
    </row>
    <row r="30" spans="1:3" outlineLevel="1" x14ac:dyDescent="0.25">
      <c r="A30" s="1" t="s">
        <v>1165</v>
      </c>
      <c r="B30" s="41"/>
      <c r="C30" s="25"/>
    </row>
    <row r="31" spans="1:3" outlineLevel="1" x14ac:dyDescent="0.25">
      <c r="A31" s="1" t="s">
        <v>1166</v>
      </c>
      <c r="B31" s="42"/>
      <c r="C31" s="25"/>
    </row>
    <row r="32" spans="1:3" ht="18.75" x14ac:dyDescent="0.25">
      <c r="A32" s="36"/>
      <c r="B32" s="36" t="s">
        <v>1167</v>
      </c>
      <c r="C32" s="83" t="s">
        <v>1123</v>
      </c>
    </row>
    <row r="33" spans="1:3" x14ac:dyDescent="0.25">
      <c r="A33" s="1" t="s">
        <v>1168</v>
      </c>
      <c r="B33" s="38" t="s">
        <v>1169</v>
      </c>
      <c r="C33" s="25"/>
    </row>
    <row r="34" spans="1:3" x14ac:dyDescent="0.25">
      <c r="A34" s="1" t="s">
        <v>1170</v>
      </c>
      <c r="B34" s="41"/>
    </row>
    <row r="35" spans="1:3" x14ac:dyDescent="0.25">
      <c r="A35" s="1" t="s">
        <v>1171</v>
      </c>
      <c r="B35" s="41"/>
    </row>
    <row r="36" spans="1:3" x14ac:dyDescent="0.25">
      <c r="A36" s="1" t="s">
        <v>1172</v>
      </c>
      <c r="B36" s="41"/>
    </row>
    <row r="37" spans="1:3" x14ac:dyDescent="0.25">
      <c r="A37" s="1" t="s">
        <v>1173</v>
      </c>
      <c r="B37" s="41"/>
    </row>
    <row r="38" spans="1:3" x14ac:dyDescent="0.25">
      <c r="A38" s="1" t="s">
        <v>1174</v>
      </c>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2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1" spans="2:2" x14ac:dyDescent="0.25">
      <c r="B121" s="41"/>
    </row>
    <row r="122" spans="2:2" x14ac:dyDescent="0.25">
      <c r="B122" s="41"/>
    </row>
    <row r="123" spans="2:2" x14ac:dyDescent="0.25">
      <c r="B123" s="41"/>
    </row>
    <row r="128" spans="2:2" x14ac:dyDescent="0.25">
      <c r="B128" s="31"/>
    </row>
    <row r="129" spans="2:2" x14ac:dyDescent="0.25">
      <c r="B129" s="84"/>
    </row>
    <row r="135" spans="2:2" x14ac:dyDescent="0.25">
      <c r="B135" s="42"/>
    </row>
    <row r="136" spans="2:2" x14ac:dyDescent="0.25">
      <c r="B136"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149" spans="2:2" x14ac:dyDescent="0.25">
      <c r="B149" s="41"/>
    </row>
    <row r="246" spans="2:2" x14ac:dyDescent="0.25">
      <c r="B246" s="38"/>
    </row>
    <row r="247" spans="2:2" x14ac:dyDescent="0.25">
      <c r="B247" s="41"/>
    </row>
    <row r="248" spans="2:2" x14ac:dyDescent="0.25">
      <c r="B248" s="41"/>
    </row>
    <row r="251" spans="2:2" x14ac:dyDescent="0.25">
      <c r="B251" s="41"/>
    </row>
    <row r="267" spans="2:2" x14ac:dyDescent="0.25">
      <c r="B267" s="38"/>
    </row>
    <row r="297" spans="2:2" x14ac:dyDescent="0.25">
      <c r="B297" s="31"/>
    </row>
    <row r="298" spans="2:2" x14ac:dyDescent="0.25">
      <c r="B298"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11" spans="2:2" x14ac:dyDescent="0.25">
      <c r="B311"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1" spans="2:2" x14ac:dyDescent="0.25">
      <c r="B331" s="41"/>
    </row>
    <row r="333" spans="2:2" x14ac:dyDescent="0.25">
      <c r="B333" s="41"/>
    </row>
    <row r="334" spans="2:2" x14ac:dyDescent="0.25">
      <c r="B334" s="41"/>
    </row>
    <row r="335" spans="2:2" x14ac:dyDescent="0.25">
      <c r="B335" s="41"/>
    </row>
    <row r="336" spans="2:2" x14ac:dyDescent="0.25">
      <c r="B336" s="41"/>
    </row>
    <row r="337" spans="2:2" x14ac:dyDescent="0.25">
      <c r="B337" s="41"/>
    </row>
    <row r="339" spans="2:2" x14ac:dyDescent="0.25">
      <c r="B339" s="41"/>
    </row>
    <row r="342" spans="2:2" x14ac:dyDescent="0.25">
      <c r="B342"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3" spans="2:2" x14ac:dyDescent="0.25">
      <c r="B363" s="41"/>
    </row>
    <row r="367" spans="2:2" x14ac:dyDescent="0.25">
      <c r="B367" s="31"/>
    </row>
    <row r="384" spans="2:2" x14ac:dyDescent="0.25">
      <c r="B384" s="85"/>
    </row>
  </sheetData>
  <sheetProtection password="CC13"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2" t="s">
        <v>1175</v>
      </c>
    </row>
    <row r="3" spans="1:1" x14ac:dyDescent="0.25">
      <c r="A3" s="86"/>
    </row>
    <row r="4" spans="1:1" ht="34.5" x14ac:dyDescent="0.25">
      <c r="A4" s="87" t="s">
        <v>1176</v>
      </c>
    </row>
    <row r="5" spans="1:1" ht="34.5" x14ac:dyDescent="0.25">
      <c r="A5" s="87" t="s">
        <v>1177</v>
      </c>
    </row>
    <row r="6" spans="1:1" ht="34.5" x14ac:dyDescent="0.25">
      <c r="A6" s="87" t="s">
        <v>1178</v>
      </c>
    </row>
    <row r="7" spans="1:1" ht="17.25" x14ac:dyDescent="0.25">
      <c r="A7" s="87"/>
    </row>
    <row r="8" spans="1:1" ht="18.75" x14ac:dyDescent="0.25">
      <c r="A8" s="88" t="s">
        <v>1179</v>
      </c>
    </row>
    <row r="9" spans="1:1" ht="34.5" x14ac:dyDescent="0.3">
      <c r="A9" s="97" t="s">
        <v>1342</v>
      </c>
    </row>
    <row r="10" spans="1:1" ht="69" x14ac:dyDescent="0.25">
      <c r="A10" s="90" t="s">
        <v>1180</v>
      </c>
    </row>
    <row r="11" spans="1:1" ht="34.5" x14ac:dyDescent="0.25">
      <c r="A11" s="90" t="s">
        <v>1181</v>
      </c>
    </row>
    <row r="12" spans="1:1" ht="17.25" x14ac:dyDescent="0.25">
      <c r="A12" s="90" t="s">
        <v>1182</v>
      </c>
    </row>
    <row r="13" spans="1:1" ht="17.25" x14ac:dyDescent="0.25">
      <c r="A13" s="90" t="s">
        <v>1183</v>
      </c>
    </row>
    <row r="14" spans="1:1" ht="34.5" x14ac:dyDescent="0.25">
      <c r="A14" s="90" t="s">
        <v>1184</v>
      </c>
    </row>
    <row r="15" spans="1:1" ht="17.25" x14ac:dyDescent="0.25">
      <c r="A15" s="90"/>
    </row>
    <row r="16" spans="1:1" ht="18.75" x14ac:dyDescent="0.25">
      <c r="A16" s="88" t="s">
        <v>1185</v>
      </c>
    </row>
    <row r="17" spans="1:1" ht="17.25" x14ac:dyDescent="0.25">
      <c r="A17" s="91" t="s">
        <v>1186</v>
      </c>
    </row>
    <row r="18" spans="1:1" ht="34.5" x14ac:dyDescent="0.25">
      <c r="A18" s="92" t="s">
        <v>1187</v>
      </c>
    </row>
    <row r="19" spans="1:1" ht="34.5" x14ac:dyDescent="0.25">
      <c r="A19" s="92" t="s">
        <v>1188</v>
      </c>
    </row>
    <row r="20" spans="1:1" ht="51.75" x14ac:dyDescent="0.25">
      <c r="A20" s="92" t="s">
        <v>1189</v>
      </c>
    </row>
    <row r="21" spans="1:1" ht="86.25" x14ac:dyDescent="0.25">
      <c r="A21" s="92" t="s">
        <v>1190</v>
      </c>
    </row>
    <row r="22" spans="1:1" ht="51.75" x14ac:dyDescent="0.25">
      <c r="A22" s="92" t="s">
        <v>1191</v>
      </c>
    </row>
    <row r="23" spans="1:1" ht="34.5" x14ac:dyDescent="0.25">
      <c r="A23" s="92" t="s">
        <v>1192</v>
      </c>
    </row>
    <row r="24" spans="1:1" ht="17.25" x14ac:dyDescent="0.25">
      <c r="A24" s="92" t="s">
        <v>1193</v>
      </c>
    </row>
    <row r="25" spans="1:1" ht="17.25" x14ac:dyDescent="0.25">
      <c r="A25" s="91" t="s">
        <v>1194</v>
      </c>
    </row>
    <row r="26" spans="1:1" ht="51.75" x14ac:dyDescent="0.3">
      <c r="A26" s="93" t="s">
        <v>1195</v>
      </c>
    </row>
    <row r="27" spans="1:1" ht="17.25" x14ac:dyDescent="0.3">
      <c r="A27" s="93" t="s">
        <v>1196</v>
      </c>
    </row>
    <row r="28" spans="1:1" ht="17.25" x14ac:dyDescent="0.25">
      <c r="A28" s="91" t="s">
        <v>1197</v>
      </c>
    </row>
    <row r="29" spans="1:1" ht="34.5" x14ac:dyDescent="0.25">
      <c r="A29" s="92" t="s">
        <v>1198</v>
      </c>
    </row>
    <row r="30" spans="1:1" ht="34.5" x14ac:dyDescent="0.25">
      <c r="A30" s="92" t="s">
        <v>1199</v>
      </c>
    </row>
    <row r="31" spans="1:1" ht="34.5" x14ac:dyDescent="0.25">
      <c r="A31" s="92" t="s">
        <v>1200</v>
      </c>
    </row>
    <row r="32" spans="1:1" ht="34.5" x14ac:dyDescent="0.25">
      <c r="A32" s="92" t="s">
        <v>1201</v>
      </c>
    </row>
    <row r="33" spans="1:1" ht="17.25" x14ac:dyDescent="0.25">
      <c r="A33" s="92"/>
    </row>
    <row r="34" spans="1:1" ht="18.75" x14ac:dyDescent="0.25">
      <c r="A34" s="88" t="s">
        <v>1202</v>
      </c>
    </row>
    <row r="35" spans="1:1" ht="17.25" x14ac:dyDescent="0.25">
      <c r="A35" s="91" t="s">
        <v>1203</v>
      </c>
    </row>
    <row r="36" spans="1:1" ht="34.5" x14ac:dyDescent="0.25">
      <c r="A36" s="92" t="s">
        <v>1204</v>
      </c>
    </row>
    <row r="37" spans="1:1" ht="34.5" x14ac:dyDescent="0.25">
      <c r="A37" s="92" t="s">
        <v>1205</v>
      </c>
    </row>
    <row r="38" spans="1:1" ht="34.5" x14ac:dyDescent="0.25">
      <c r="A38" s="92" t="s">
        <v>1206</v>
      </c>
    </row>
    <row r="39" spans="1:1" ht="17.25" x14ac:dyDescent="0.25">
      <c r="A39" s="92" t="s">
        <v>1207</v>
      </c>
    </row>
    <row r="40" spans="1:1" ht="17.25" x14ac:dyDescent="0.25">
      <c r="A40" s="92" t="s">
        <v>1208</v>
      </c>
    </row>
    <row r="41" spans="1:1" ht="17.25" x14ac:dyDescent="0.25">
      <c r="A41" s="91" t="s">
        <v>1209</v>
      </c>
    </row>
    <row r="42" spans="1:1" ht="17.25" x14ac:dyDescent="0.25">
      <c r="A42" s="92" t="s">
        <v>1210</v>
      </c>
    </row>
    <row r="43" spans="1:1" ht="17.25" x14ac:dyDescent="0.3">
      <c r="A43" s="93" t="s">
        <v>1211</v>
      </c>
    </row>
    <row r="44" spans="1:1" ht="17.25" x14ac:dyDescent="0.25">
      <c r="A44" s="91" t="s">
        <v>1212</v>
      </c>
    </row>
    <row r="45" spans="1:1" ht="34.5" x14ac:dyDescent="0.3">
      <c r="A45" s="93" t="s">
        <v>1213</v>
      </c>
    </row>
    <row r="46" spans="1:1" ht="34.5" x14ac:dyDescent="0.25">
      <c r="A46" s="92" t="s">
        <v>1214</v>
      </c>
    </row>
    <row r="47" spans="1:1" ht="34.5" x14ac:dyDescent="0.25">
      <c r="A47" s="92" t="s">
        <v>1215</v>
      </c>
    </row>
    <row r="48" spans="1:1" ht="17.25" x14ac:dyDescent="0.25">
      <c r="A48" s="92" t="s">
        <v>1216</v>
      </c>
    </row>
    <row r="49" spans="1:1" ht="17.25" x14ac:dyDescent="0.3">
      <c r="A49" s="93" t="s">
        <v>1217</v>
      </c>
    </row>
    <row r="50" spans="1:1" ht="17.25" x14ac:dyDescent="0.25">
      <c r="A50" s="91" t="s">
        <v>1218</v>
      </c>
    </row>
    <row r="51" spans="1:1" ht="34.5" x14ac:dyDescent="0.3">
      <c r="A51" s="93" t="s">
        <v>1219</v>
      </c>
    </row>
    <row r="52" spans="1:1" ht="17.25" x14ac:dyDescent="0.25">
      <c r="A52" s="92" t="s">
        <v>1220</v>
      </c>
    </row>
    <row r="53" spans="1:1" ht="34.5" x14ac:dyDescent="0.3">
      <c r="A53" s="93" t="s">
        <v>1221</v>
      </c>
    </row>
    <row r="54" spans="1:1" ht="17.25" x14ac:dyDescent="0.25">
      <c r="A54" s="91" t="s">
        <v>1222</v>
      </c>
    </row>
    <row r="55" spans="1:1" ht="17.25" x14ac:dyDescent="0.3">
      <c r="A55" s="93" t="s">
        <v>1223</v>
      </c>
    </row>
    <row r="56" spans="1:1" ht="34.5" x14ac:dyDescent="0.25">
      <c r="A56" s="92" t="s">
        <v>1224</v>
      </c>
    </row>
    <row r="57" spans="1:1" ht="17.25" x14ac:dyDescent="0.25">
      <c r="A57" s="92" t="s">
        <v>1225</v>
      </c>
    </row>
    <row r="58" spans="1:1" ht="17.25" x14ac:dyDescent="0.25">
      <c r="A58" s="92" t="s">
        <v>1226</v>
      </c>
    </row>
    <row r="59" spans="1:1" ht="17.25" x14ac:dyDescent="0.25">
      <c r="A59" s="91" t="s">
        <v>1227</v>
      </c>
    </row>
    <row r="60" spans="1:1" ht="17.25" x14ac:dyDescent="0.25">
      <c r="A60" s="92" t="s">
        <v>1228</v>
      </c>
    </row>
    <row r="61" spans="1:1" ht="17.25" x14ac:dyDescent="0.25">
      <c r="A61" s="94"/>
    </row>
    <row r="62" spans="1:1" ht="18.75" x14ac:dyDescent="0.25">
      <c r="A62" s="88" t="s">
        <v>1229</v>
      </c>
    </row>
    <row r="63" spans="1:1" ht="17.25" x14ac:dyDescent="0.25">
      <c r="A63" s="91" t="s">
        <v>1230</v>
      </c>
    </row>
    <row r="64" spans="1:1" ht="34.5" x14ac:dyDescent="0.25">
      <c r="A64" s="92" t="s">
        <v>1231</v>
      </c>
    </row>
    <row r="65" spans="1:1" ht="17.25" x14ac:dyDescent="0.25">
      <c r="A65" s="92" t="s">
        <v>1232</v>
      </c>
    </row>
    <row r="66" spans="1:1" ht="34.5" x14ac:dyDescent="0.25">
      <c r="A66" s="90" t="s">
        <v>1233</v>
      </c>
    </row>
    <row r="67" spans="1:1" ht="34.5" x14ac:dyDescent="0.25">
      <c r="A67" s="90" t="s">
        <v>1234</v>
      </c>
    </row>
    <row r="68" spans="1:1" ht="34.5" x14ac:dyDescent="0.25">
      <c r="A68" s="90" t="s">
        <v>1235</v>
      </c>
    </row>
    <row r="69" spans="1:1" ht="17.25" x14ac:dyDescent="0.25">
      <c r="A69" s="95" t="s">
        <v>1236</v>
      </c>
    </row>
    <row r="70" spans="1:1" ht="51.75" x14ac:dyDescent="0.25">
      <c r="A70" s="90" t="s">
        <v>1237</v>
      </c>
    </row>
    <row r="71" spans="1:1" ht="17.25" x14ac:dyDescent="0.25">
      <c r="A71" s="90" t="s">
        <v>1238</v>
      </c>
    </row>
    <row r="72" spans="1:1" ht="17.25" x14ac:dyDescent="0.25">
      <c r="A72" s="95" t="s">
        <v>1239</v>
      </c>
    </row>
    <row r="73" spans="1:1" ht="17.25" x14ac:dyDescent="0.25">
      <c r="A73" s="90" t="s">
        <v>1240</v>
      </c>
    </row>
    <row r="74" spans="1:1" ht="17.25" x14ac:dyDescent="0.25">
      <c r="A74" s="95" t="s">
        <v>1241</v>
      </c>
    </row>
    <row r="75" spans="1:1" ht="34.5" x14ac:dyDescent="0.25">
      <c r="A75" s="90" t="s">
        <v>1242</v>
      </c>
    </row>
    <row r="76" spans="1:1" ht="17.25" x14ac:dyDescent="0.25">
      <c r="A76" s="90" t="s">
        <v>1243</v>
      </c>
    </row>
    <row r="77" spans="1:1" ht="51.75" x14ac:dyDescent="0.25">
      <c r="A77" s="90" t="s">
        <v>1244</v>
      </c>
    </row>
    <row r="78" spans="1:1" ht="17.25" x14ac:dyDescent="0.25">
      <c r="A78" s="95" t="s">
        <v>1245</v>
      </c>
    </row>
    <row r="79" spans="1:1" ht="17.25" x14ac:dyDescent="0.3">
      <c r="A79" s="89" t="s">
        <v>1246</v>
      </c>
    </row>
    <row r="80" spans="1:1" ht="17.25" x14ac:dyDescent="0.25">
      <c r="A80" s="95" t="s">
        <v>1247</v>
      </c>
    </row>
    <row r="81" spans="1:1" ht="34.5" x14ac:dyDescent="0.25">
      <c r="A81" s="90" t="s">
        <v>1248</v>
      </c>
    </row>
    <row r="82" spans="1:1" ht="34.5" x14ac:dyDescent="0.25">
      <c r="A82" s="90" t="s">
        <v>1249</v>
      </c>
    </row>
    <row r="83" spans="1:1" ht="34.5" x14ac:dyDescent="0.25">
      <c r="A83" s="90" t="s">
        <v>1250</v>
      </c>
    </row>
    <row r="84" spans="1:1" ht="34.5" x14ac:dyDescent="0.25">
      <c r="A84" s="90" t="s">
        <v>1251</v>
      </c>
    </row>
    <row r="85" spans="1:1" ht="34.5" x14ac:dyDescent="0.25">
      <c r="A85" s="90" t="s">
        <v>1252</v>
      </c>
    </row>
    <row r="86" spans="1:1" ht="17.25" x14ac:dyDescent="0.25">
      <c r="A86" s="95" t="s">
        <v>1253</v>
      </c>
    </row>
    <row r="87" spans="1:1" ht="17.25" x14ac:dyDescent="0.25">
      <c r="A87" s="90" t="s">
        <v>1254</v>
      </c>
    </row>
    <row r="88" spans="1:1" ht="34.5" x14ac:dyDescent="0.25">
      <c r="A88" s="90" t="s">
        <v>1255</v>
      </c>
    </row>
    <row r="89" spans="1:1" ht="17.25" x14ac:dyDescent="0.25">
      <c r="A89" s="95" t="s">
        <v>1256</v>
      </c>
    </row>
    <row r="90" spans="1:1" ht="34.5" x14ac:dyDescent="0.25">
      <c r="A90" s="90" t="s">
        <v>1257</v>
      </c>
    </row>
    <row r="91" spans="1:1" ht="17.25" x14ac:dyDescent="0.25">
      <c r="A91" s="95" t="s">
        <v>1258</v>
      </c>
    </row>
    <row r="92" spans="1:1" ht="17.25" x14ac:dyDescent="0.3">
      <c r="A92" s="89" t="s">
        <v>1259</v>
      </c>
    </row>
    <row r="93" spans="1:1" ht="17.25" x14ac:dyDescent="0.25">
      <c r="A93" s="90" t="s">
        <v>1260</v>
      </c>
    </row>
    <row r="94" spans="1:1" ht="17.25" x14ac:dyDescent="0.25">
      <c r="A94" s="90"/>
    </row>
    <row r="95" spans="1:1" ht="18.75" x14ac:dyDescent="0.25">
      <c r="A95" s="88" t="s">
        <v>1261</v>
      </c>
    </row>
    <row r="96" spans="1:1" ht="34.5" x14ac:dyDescent="0.3">
      <c r="A96" s="89" t="s">
        <v>1262</v>
      </c>
    </row>
    <row r="97" spans="1:1" ht="17.25" x14ac:dyDescent="0.3">
      <c r="A97" s="89" t="s">
        <v>1263</v>
      </c>
    </row>
    <row r="98" spans="1:1" ht="17.25" x14ac:dyDescent="0.25">
      <c r="A98" s="95" t="s">
        <v>1264</v>
      </c>
    </row>
    <row r="99" spans="1:1" ht="17.25" x14ac:dyDescent="0.25">
      <c r="A99" s="87" t="s">
        <v>1265</v>
      </c>
    </row>
    <row r="100" spans="1:1" ht="17.25" x14ac:dyDescent="0.25">
      <c r="A100" s="90" t="s">
        <v>1266</v>
      </c>
    </row>
    <row r="101" spans="1:1" ht="17.25" x14ac:dyDescent="0.25">
      <c r="A101" s="90" t="s">
        <v>1267</v>
      </c>
    </row>
    <row r="102" spans="1:1" ht="17.25" x14ac:dyDescent="0.25">
      <c r="A102" s="90" t="s">
        <v>1268</v>
      </c>
    </row>
    <row r="103" spans="1:1" ht="17.25" x14ac:dyDescent="0.25">
      <c r="A103" s="90" t="s">
        <v>1269</v>
      </c>
    </row>
    <row r="104" spans="1:1" ht="34.5" x14ac:dyDescent="0.25">
      <c r="A104" s="90" t="s">
        <v>1270</v>
      </c>
    </row>
    <row r="105" spans="1:1" ht="17.25" x14ac:dyDescent="0.25">
      <c r="A105" s="87" t="s">
        <v>1271</v>
      </c>
    </row>
    <row r="106" spans="1:1" ht="17.25" x14ac:dyDescent="0.25">
      <c r="A106" s="90" t="s">
        <v>1272</v>
      </c>
    </row>
    <row r="107" spans="1:1" ht="17.25" x14ac:dyDescent="0.25">
      <c r="A107" s="90" t="s">
        <v>1273</v>
      </c>
    </row>
    <row r="108" spans="1:1" ht="17.25" x14ac:dyDescent="0.25">
      <c r="A108" s="90" t="s">
        <v>1274</v>
      </c>
    </row>
    <row r="109" spans="1:1" ht="17.25" x14ac:dyDescent="0.25">
      <c r="A109" s="90" t="s">
        <v>1275</v>
      </c>
    </row>
    <row r="110" spans="1:1" ht="17.25" x14ac:dyDescent="0.25">
      <c r="A110" s="90" t="s">
        <v>1276</v>
      </c>
    </row>
    <row r="111" spans="1:1" ht="17.25" x14ac:dyDescent="0.25">
      <c r="A111" s="90" t="s">
        <v>1277</v>
      </c>
    </row>
    <row r="112" spans="1:1" ht="17.25" x14ac:dyDescent="0.25">
      <c r="A112" s="95" t="s">
        <v>1278</v>
      </c>
    </row>
    <row r="113" spans="1:1" ht="17.25" x14ac:dyDescent="0.25">
      <c r="A113" s="90" t="s">
        <v>1279</v>
      </c>
    </row>
    <row r="114" spans="1:1" ht="17.25" x14ac:dyDescent="0.25">
      <c r="A114" s="87" t="s">
        <v>1280</v>
      </c>
    </row>
    <row r="115" spans="1:1" ht="17.25" x14ac:dyDescent="0.25">
      <c r="A115" s="90" t="s">
        <v>1281</v>
      </c>
    </row>
    <row r="116" spans="1:1" ht="17.25" x14ac:dyDescent="0.25">
      <c r="A116" s="90" t="s">
        <v>1282</v>
      </c>
    </row>
    <row r="117" spans="1:1" ht="17.25" x14ac:dyDescent="0.25">
      <c r="A117" s="87" t="s">
        <v>1283</v>
      </c>
    </row>
    <row r="118" spans="1:1" ht="17.25" x14ac:dyDescent="0.25">
      <c r="A118" s="90" t="s">
        <v>1284</v>
      </c>
    </row>
    <row r="119" spans="1:1" ht="17.25" x14ac:dyDescent="0.25">
      <c r="A119" s="90" t="s">
        <v>1285</v>
      </c>
    </row>
    <row r="120" spans="1:1" ht="17.25" x14ac:dyDescent="0.25">
      <c r="A120" s="90" t="s">
        <v>1286</v>
      </c>
    </row>
    <row r="121" spans="1:1" ht="17.25" x14ac:dyDescent="0.25">
      <c r="A121" s="95" t="s">
        <v>1287</v>
      </c>
    </row>
    <row r="122" spans="1:1" ht="17.25" x14ac:dyDescent="0.25">
      <c r="A122" s="87" t="s">
        <v>1288</v>
      </c>
    </row>
    <row r="123" spans="1:1" ht="17.25" x14ac:dyDescent="0.25">
      <c r="A123" s="87" t="s">
        <v>1289</v>
      </c>
    </row>
    <row r="124" spans="1:1" ht="17.25" x14ac:dyDescent="0.25">
      <c r="A124" s="90" t="s">
        <v>1290</v>
      </c>
    </row>
    <row r="125" spans="1:1" ht="17.25" x14ac:dyDescent="0.25">
      <c r="A125" s="90" t="s">
        <v>1291</v>
      </c>
    </row>
    <row r="126" spans="1:1" ht="17.25" x14ac:dyDescent="0.25">
      <c r="A126" s="90" t="s">
        <v>1292</v>
      </c>
    </row>
    <row r="127" spans="1:1" ht="17.25" x14ac:dyDescent="0.25">
      <c r="A127" s="90" t="s">
        <v>1293</v>
      </c>
    </row>
    <row r="128" spans="1:1" ht="17.25" x14ac:dyDescent="0.25">
      <c r="A128" s="90" t="s">
        <v>1294</v>
      </c>
    </row>
    <row r="129" spans="1:1" ht="17.25" x14ac:dyDescent="0.25">
      <c r="A129" s="95" t="s">
        <v>1295</v>
      </c>
    </row>
    <row r="130" spans="1:1" ht="34.5" x14ac:dyDescent="0.25">
      <c r="A130" s="90" t="s">
        <v>1296</v>
      </c>
    </row>
    <row r="131" spans="1:1" ht="69" x14ac:dyDescent="0.25">
      <c r="A131" s="90" t="s">
        <v>1297</v>
      </c>
    </row>
    <row r="132" spans="1:1" ht="34.5" x14ac:dyDescent="0.25">
      <c r="A132" s="90" t="s">
        <v>1298</v>
      </c>
    </row>
    <row r="133" spans="1:1" ht="17.25" x14ac:dyDescent="0.25">
      <c r="A133" s="95" t="s">
        <v>1299</v>
      </c>
    </row>
    <row r="134" spans="1:1" ht="34.5" x14ac:dyDescent="0.25">
      <c r="A134" s="87" t="s">
        <v>1300</v>
      </c>
    </row>
    <row r="135" spans="1:1" ht="17.25" x14ac:dyDescent="0.25">
      <c r="A135" s="87"/>
    </row>
    <row r="136" spans="1:1" ht="18.75" x14ac:dyDescent="0.25">
      <c r="A136" s="88" t="s">
        <v>1301</v>
      </c>
    </row>
    <row r="137" spans="1:1" ht="17.25" x14ac:dyDescent="0.25">
      <c r="A137" s="90" t="s">
        <v>1302</v>
      </c>
    </row>
    <row r="138" spans="1:1" ht="34.5" x14ac:dyDescent="0.25">
      <c r="A138" s="92" t="s">
        <v>1303</v>
      </c>
    </row>
    <row r="139" spans="1:1" ht="34.5" x14ac:dyDescent="0.25">
      <c r="A139" s="92" t="s">
        <v>1304</v>
      </c>
    </row>
    <row r="140" spans="1:1" ht="17.25" x14ac:dyDescent="0.25">
      <c r="A140" s="91" t="s">
        <v>1305</v>
      </c>
    </row>
    <row r="141" spans="1:1" ht="17.25" x14ac:dyDescent="0.25">
      <c r="A141" s="96" t="s">
        <v>1306</v>
      </c>
    </row>
    <row r="142" spans="1:1" ht="34.5" x14ac:dyDescent="0.3">
      <c r="A142" s="93" t="s">
        <v>1307</v>
      </c>
    </row>
    <row r="143" spans="1:1" ht="17.25" x14ac:dyDescent="0.25">
      <c r="A143" s="92" t="s">
        <v>1308</v>
      </c>
    </row>
    <row r="144" spans="1:1" ht="17.25" x14ac:dyDescent="0.25">
      <c r="A144" s="92" t="s">
        <v>1309</v>
      </c>
    </row>
    <row r="145" spans="1:1" ht="17.25" x14ac:dyDescent="0.25">
      <c r="A145" s="96" t="s">
        <v>1310</v>
      </c>
    </row>
    <row r="146" spans="1:1" ht="17.25" x14ac:dyDescent="0.25">
      <c r="A146" s="91" t="s">
        <v>1311</v>
      </c>
    </row>
    <row r="147" spans="1:1" ht="17.25" x14ac:dyDescent="0.25">
      <c r="A147" s="96" t="s">
        <v>1312</v>
      </c>
    </row>
    <row r="148" spans="1:1" ht="17.25" x14ac:dyDescent="0.25">
      <c r="A148" s="92" t="s">
        <v>1313</v>
      </c>
    </row>
    <row r="149" spans="1:1" ht="17.25" x14ac:dyDescent="0.25">
      <c r="A149" s="92" t="s">
        <v>1314</v>
      </c>
    </row>
    <row r="150" spans="1:1" ht="17.25" x14ac:dyDescent="0.25">
      <c r="A150" s="92" t="s">
        <v>1315</v>
      </c>
    </row>
    <row r="151" spans="1:1" ht="34.5" x14ac:dyDescent="0.25">
      <c r="A151" s="96" t="s">
        <v>1316</v>
      </c>
    </row>
    <row r="152" spans="1:1" ht="17.25" x14ac:dyDescent="0.25">
      <c r="A152" s="91" t="s">
        <v>1317</v>
      </c>
    </row>
    <row r="153" spans="1:1" ht="17.25" x14ac:dyDescent="0.25">
      <c r="A153" s="92" t="s">
        <v>1318</v>
      </c>
    </row>
    <row r="154" spans="1:1" ht="17.25" x14ac:dyDescent="0.25">
      <c r="A154" s="92" t="s">
        <v>1319</v>
      </c>
    </row>
    <row r="155" spans="1:1" ht="17.25" x14ac:dyDescent="0.25">
      <c r="A155" s="92" t="s">
        <v>1320</v>
      </c>
    </row>
    <row r="156" spans="1:1" ht="17.25" x14ac:dyDescent="0.25">
      <c r="A156" s="92" t="s">
        <v>1321</v>
      </c>
    </row>
    <row r="157" spans="1:1" ht="34.5" x14ac:dyDescent="0.25">
      <c r="A157" s="92" t="s">
        <v>1322</v>
      </c>
    </row>
    <row r="158" spans="1:1" ht="34.5" x14ac:dyDescent="0.25">
      <c r="A158" s="92" t="s">
        <v>1323</v>
      </c>
    </row>
    <row r="159" spans="1:1" ht="17.25" x14ac:dyDescent="0.25">
      <c r="A159" s="91" t="s">
        <v>1324</v>
      </c>
    </row>
    <row r="160" spans="1:1" ht="34.5" x14ac:dyDescent="0.25">
      <c r="A160" s="92" t="s">
        <v>1325</v>
      </c>
    </row>
    <row r="161" spans="1:1" ht="34.5" x14ac:dyDescent="0.25">
      <c r="A161" s="92" t="s">
        <v>1326</v>
      </c>
    </row>
    <row r="162" spans="1:1" ht="17.25" x14ac:dyDescent="0.25">
      <c r="A162" s="92" t="s">
        <v>1327</v>
      </c>
    </row>
    <row r="163" spans="1:1" ht="17.25" x14ac:dyDescent="0.25">
      <c r="A163" s="91" t="s">
        <v>1328</v>
      </c>
    </row>
    <row r="164" spans="1:1" ht="34.5" x14ac:dyDescent="0.3">
      <c r="A164" s="98" t="s">
        <v>1343</v>
      </c>
    </row>
    <row r="165" spans="1:1" ht="34.5" x14ac:dyDescent="0.25">
      <c r="A165" s="92" t="s">
        <v>1329</v>
      </c>
    </row>
    <row r="166" spans="1:1" ht="17.25" x14ac:dyDescent="0.25">
      <c r="A166" s="91" t="s">
        <v>1330</v>
      </c>
    </row>
    <row r="167" spans="1:1" ht="17.25" x14ac:dyDescent="0.25">
      <c r="A167" s="92" t="s">
        <v>1331</v>
      </c>
    </row>
    <row r="168" spans="1:1" ht="17.25" x14ac:dyDescent="0.25">
      <c r="A168" s="91" t="s">
        <v>1332</v>
      </c>
    </row>
    <row r="169" spans="1:1" ht="17.25" x14ac:dyDescent="0.3">
      <c r="A169" s="93" t="s">
        <v>1333</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CC13"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0" zoomScaleNormal="100" workbookViewId="0">
      <selection activeCell="F29" sqref="F29"/>
    </sheetView>
  </sheetViews>
  <sheetFormatPr baseColWidth="10" defaultRowHeight="15" x14ac:dyDescent="0.25"/>
  <cols>
    <col min="2" max="2" width="31.85546875" bestFit="1" customWidth="1"/>
  </cols>
  <sheetData>
    <row r="2" spans="2:13" ht="15.75" thickBot="1" x14ac:dyDescent="0.3"/>
    <row r="3" spans="2:13" x14ac:dyDescent="0.25">
      <c r="B3" s="527"/>
      <c r="C3" s="528"/>
      <c r="D3" s="528"/>
      <c r="E3" s="528"/>
      <c r="F3" s="528"/>
      <c r="G3" s="528"/>
      <c r="H3" s="528"/>
      <c r="I3" s="528"/>
      <c r="J3" s="528"/>
      <c r="K3" s="528"/>
      <c r="L3" s="528"/>
      <c r="M3" s="529"/>
    </row>
    <row r="4" spans="2:13" x14ac:dyDescent="0.25">
      <c r="B4" s="463"/>
      <c r="C4" s="303"/>
      <c r="D4" s="303"/>
      <c r="E4" s="303"/>
      <c r="F4" s="303"/>
      <c r="G4" s="303"/>
      <c r="H4" s="303"/>
      <c r="I4" s="303"/>
      <c r="J4" s="303"/>
      <c r="K4" s="303"/>
      <c r="L4" s="303"/>
      <c r="M4" s="304"/>
    </row>
    <row r="5" spans="2:13" x14ac:dyDescent="0.25">
      <c r="B5" s="463"/>
      <c r="C5" s="303"/>
      <c r="D5" s="303"/>
      <c r="E5" s="303"/>
      <c r="F5" s="303"/>
      <c r="G5" s="303"/>
      <c r="H5" s="303"/>
      <c r="I5" s="303"/>
      <c r="J5" s="303"/>
      <c r="K5" s="303"/>
      <c r="L5" s="303"/>
      <c r="M5" s="304"/>
    </row>
    <row r="6" spans="2:13" x14ac:dyDescent="0.25">
      <c r="B6" s="463"/>
      <c r="C6" s="303"/>
      <c r="D6" s="303"/>
      <c r="E6" s="303"/>
      <c r="F6" s="303"/>
      <c r="G6" s="303"/>
      <c r="H6" s="303"/>
      <c r="I6" s="303"/>
      <c r="J6" s="303"/>
      <c r="K6" s="303"/>
      <c r="L6" s="303"/>
      <c r="M6" s="304"/>
    </row>
    <row r="7" spans="2:13" x14ac:dyDescent="0.25">
      <c r="B7" s="463"/>
      <c r="C7" s="303"/>
      <c r="D7" s="303"/>
      <c r="E7" s="303"/>
      <c r="F7" s="303"/>
      <c r="G7" s="303"/>
      <c r="H7" s="303"/>
      <c r="I7" s="303"/>
      <c r="J7" s="303"/>
      <c r="K7" s="303"/>
      <c r="L7" s="303"/>
      <c r="M7" s="304"/>
    </row>
    <row r="8" spans="2:13" x14ac:dyDescent="0.25">
      <c r="B8" s="463"/>
      <c r="C8" s="303"/>
      <c r="D8" s="303"/>
      <c r="E8" s="303"/>
      <c r="F8" s="303"/>
      <c r="G8" s="303"/>
      <c r="H8" s="303"/>
      <c r="I8" s="303"/>
      <c r="J8" s="303"/>
      <c r="K8" s="303"/>
      <c r="L8" s="303"/>
      <c r="M8" s="304"/>
    </row>
    <row r="9" spans="2:13" x14ac:dyDescent="0.25">
      <c r="B9" s="463"/>
      <c r="C9" s="303"/>
      <c r="D9" s="303"/>
      <c r="E9" s="303"/>
      <c r="F9" s="303"/>
      <c r="G9" s="303"/>
      <c r="H9" s="303"/>
      <c r="I9" s="303"/>
      <c r="J9" s="303"/>
      <c r="K9" s="303"/>
      <c r="L9" s="303"/>
      <c r="M9" s="304"/>
    </row>
    <row r="10" spans="2:13" x14ac:dyDescent="0.25">
      <c r="B10" s="463"/>
      <c r="C10" s="303"/>
      <c r="D10" s="303"/>
      <c r="E10" s="303"/>
      <c r="F10" s="303"/>
      <c r="G10" s="303"/>
      <c r="H10" s="303"/>
      <c r="I10" s="303"/>
      <c r="J10" s="303"/>
      <c r="K10" s="303"/>
      <c r="L10" s="303"/>
      <c r="M10" s="304"/>
    </row>
    <row r="11" spans="2:13" x14ac:dyDescent="0.25">
      <c r="B11" s="463"/>
      <c r="C11" s="303"/>
      <c r="D11" s="303"/>
      <c r="E11" s="303"/>
      <c r="F11" s="303"/>
      <c r="G11" s="303"/>
      <c r="H11" s="303"/>
      <c r="I11" s="303"/>
      <c r="J11" s="303"/>
      <c r="K11" s="303"/>
      <c r="L11" s="303"/>
      <c r="M11" s="304"/>
    </row>
    <row r="12" spans="2:13" x14ac:dyDescent="0.25">
      <c r="B12" s="463"/>
      <c r="C12" s="303"/>
      <c r="D12" s="303"/>
      <c r="E12" s="303"/>
      <c r="F12" s="303"/>
      <c r="G12" s="303"/>
      <c r="H12" s="303"/>
      <c r="I12" s="303"/>
      <c r="J12" s="303"/>
      <c r="K12" s="303"/>
      <c r="L12" s="303"/>
      <c r="M12" s="304"/>
    </row>
    <row r="13" spans="2:13" s="530" customFormat="1" ht="45" x14ac:dyDescent="0.6">
      <c r="B13" s="546" t="s">
        <v>1800</v>
      </c>
      <c r="C13" s="547"/>
      <c r="D13" s="547"/>
      <c r="E13" s="547"/>
      <c r="F13" s="547"/>
      <c r="G13" s="547"/>
      <c r="H13" s="547"/>
      <c r="I13" s="547"/>
      <c r="J13" s="547"/>
      <c r="K13" s="547"/>
      <c r="L13" s="547"/>
      <c r="M13" s="548"/>
    </row>
    <row r="14" spans="2:13" s="530" customFormat="1" ht="30" x14ac:dyDescent="0.4">
      <c r="B14" s="531"/>
      <c r="C14" s="532"/>
      <c r="D14" s="532"/>
      <c r="E14" s="532"/>
      <c r="F14" s="532"/>
      <c r="G14" s="532"/>
      <c r="H14" s="532"/>
      <c r="I14" s="532"/>
      <c r="J14" s="532"/>
      <c r="K14" s="532"/>
      <c r="L14" s="532"/>
      <c r="M14" s="533"/>
    </row>
    <row r="15" spans="2:13" s="530" customFormat="1" ht="35.25" x14ac:dyDescent="0.5">
      <c r="B15" s="549" t="s">
        <v>1801</v>
      </c>
      <c r="C15" s="550"/>
      <c r="D15" s="550"/>
      <c r="E15" s="550"/>
      <c r="F15" s="550"/>
      <c r="G15" s="550"/>
      <c r="H15" s="550"/>
      <c r="I15" s="550"/>
      <c r="J15" s="550"/>
      <c r="K15" s="550"/>
      <c r="L15" s="550"/>
      <c r="M15" s="551"/>
    </row>
    <row r="16" spans="2:13" s="534" customFormat="1" ht="27.75" x14ac:dyDescent="0.4">
      <c r="B16" s="552" t="s">
        <v>1802</v>
      </c>
      <c r="C16" s="553"/>
      <c r="D16" s="553"/>
      <c r="E16" s="553"/>
      <c r="F16" s="553"/>
      <c r="G16" s="553"/>
      <c r="H16" s="553"/>
      <c r="I16" s="553"/>
      <c r="J16" s="553"/>
      <c r="K16" s="553"/>
      <c r="L16" s="553"/>
      <c r="M16" s="554"/>
    </row>
    <row r="17" spans="2:13" s="534" customFormat="1" ht="23.25" x14ac:dyDescent="0.35">
      <c r="B17" s="535"/>
      <c r="C17" s="536"/>
      <c r="D17" s="536"/>
      <c r="E17" s="536"/>
      <c r="F17" s="536"/>
      <c r="G17" s="536"/>
      <c r="H17" s="536"/>
      <c r="I17" s="536"/>
      <c r="J17" s="536"/>
      <c r="K17" s="536"/>
      <c r="L17" s="536"/>
      <c r="M17" s="537"/>
    </row>
    <row r="18" spans="2:13" s="534" customFormat="1" ht="23.25" x14ac:dyDescent="0.35">
      <c r="B18" s="535"/>
      <c r="C18" s="536"/>
      <c r="D18" s="536"/>
      <c r="E18" s="536"/>
      <c r="F18" s="536"/>
      <c r="G18" s="536"/>
      <c r="H18" s="536"/>
      <c r="I18" s="536"/>
      <c r="J18" s="536"/>
      <c r="K18" s="536"/>
      <c r="L18" s="536"/>
      <c r="M18" s="537"/>
    </row>
    <row r="19" spans="2:13" s="534" customFormat="1" ht="23.25" x14ac:dyDescent="0.35">
      <c r="B19" s="535"/>
      <c r="C19" s="536"/>
      <c r="D19" s="536"/>
      <c r="E19" s="536"/>
      <c r="F19" s="536"/>
      <c r="G19" s="536"/>
      <c r="H19" s="536"/>
      <c r="I19" s="536"/>
      <c r="J19" s="536"/>
      <c r="K19" s="536"/>
      <c r="L19" s="536"/>
      <c r="M19" s="537"/>
    </row>
    <row r="20" spans="2:13" s="530" customFormat="1" ht="30" x14ac:dyDescent="0.4">
      <c r="B20" s="555">
        <v>42735</v>
      </c>
      <c r="C20" s="556"/>
      <c r="D20" s="556"/>
      <c r="E20" s="556"/>
      <c r="F20" s="556"/>
      <c r="G20" s="556"/>
      <c r="H20" s="556"/>
      <c r="I20" s="556"/>
      <c r="J20" s="556"/>
      <c r="K20" s="556"/>
      <c r="L20" s="556"/>
      <c r="M20" s="557"/>
    </row>
    <row r="21" spans="2:13" s="530" customFormat="1" x14ac:dyDescent="0.25">
      <c r="B21" s="538"/>
      <c r="C21" s="532"/>
      <c r="D21" s="532"/>
      <c r="E21" s="532"/>
      <c r="F21" s="532"/>
      <c r="G21" s="532"/>
      <c r="H21" s="532"/>
      <c r="I21" s="532"/>
      <c r="J21" s="532"/>
      <c r="K21" s="532"/>
      <c r="L21" s="532"/>
      <c r="M21" s="533"/>
    </row>
    <row r="22" spans="2:13" x14ac:dyDescent="0.25">
      <c r="B22" s="463"/>
      <c r="C22" s="303"/>
      <c r="D22" s="303"/>
      <c r="E22" s="303"/>
      <c r="F22" s="303"/>
      <c r="G22" s="303"/>
      <c r="H22" s="303"/>
      <c r="I22" s="303"/>
      <c r="J22" s="303"/>
      <c r="K22" s="303"/>
      <c r="L22" s="303"/>
      <c r="M22" s="304"/>
    </row>
    <row r="23" spans="2:13" x14ac:dyDescent="0.25">
      <c r="B23" s="463"/>
      <c r="C23" s="303"/>
      <c r="D23" s="303"/>
      <c r="E23" s="303"/>
      <c r="F23" s="303"/>
      <c r="G23" s="303"/>
      <c r="H23" s="303"/>
      <c r="I23" s="303"/>
      <c r="J23" s="303"/>
      <c r="K23" s="303"/>
      <c r="L23" s="303"/>
      <c r="M23" s="304"/>
    </row>
    <row r="24" spans="2:13" x14ac:dyDescent="0.25">
      <c r="B24" s="463"/>
      <c r="C24" s="303"/>
      <c r="D24" s="303"/>
      <c r="E24" s="303"/>
      <c r="F24" s="303"/>
      <c r="G24" s="303"/>
      <c r="H24" s="303"/>
      <c r="I24" s="303"/>
      <c r="J24" s="303"/>
      <c r="K24" s="303"/>
      <c r="L24" s="303"/>
      <c r="M24" s="304"/>
    </row>
    <row r="25" spans="2:13" ht="15.75" thickBot="1" x14ac:dyDescent="0.3">
      <c r="B25" s="539"/>
      <c r="C25" s="391"/>
      <c r="D25" s="391"/>
      <c r="E25" s="391"/>
      <c r="F25" s="391"/>
      <c r="G25" s="391"/>
      <c r="H25" s="391"/>
      <c r="I25" s="391"/>
      <c r="J25" s="391"/>
      <c r="K25" s="391"/>
      <c r="L25" s="391"/>
      <c r="M25" s="392"/>
    </row>
  </sheetData>
  <sheetProtection password="CC13"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0" zoomScaleNormal="100" workbookViewId="0">
      <selection activeCell="Q25" sqref="Q25"/>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7"/>
      <c r="C2" s="148" t="s">
        <v>1529</v>
      </c>
      <c r="D2" s="149"/>
      <c r="E2" s="149"/>
      <c r="F2" s="149"/>
      <c r="G2" s="149"/>
      <c r="H2" s="149"/>
      <c r="I2" s="149"/>
      <c r="J2" s="149"/>
      <c r="K2" s="149"/>
      <c r="L2" s="150"/>
    </row>
    <row r="3" spans="2:12" x14ac:dyDescent="0.25">
      <c r="B3" s="151"/>
      <c r="C3" s="152"/>
      <c r="D3" s="152"/>
      <c r="E3" s="152"/>
      <c r="F3" s="152"/>
      <c r="G3" s="152"/>
      <c r="H3" s="152"/>
      <c r="I3" s="152"/>
      <c r="J3" s="152"/>
      <c r="K3" s="152"/>
      <c r="L3" s="153"/>
    </row>
    <row r="4" spans="2:12" x14ac:dyDescent="0.25">
      <c r="B4" s="151"/>
      <c r="C4" s="154" t="s">
        <v>1530</v>
      </c>
      <c r="D4" s="597" t="s">
        <v>1349</v>
      </c>
      <c r="E4" s="598"/>
      <c r="F4" s="599"/>
      <c r="G4" s="152"/>
      <c r="H4" s="152"/>
      <c r="I4" s="152"/>
      <c r="J4" s="152"/>
      <c r="K4" s="152"/>
      <c r="L4" s="153"/>
    </row>
    <row r="5" spans="2:12" x14ac:dyDescent="0.25">
      <c r="B5" s="151"/>
      <c r="C5" s="154" t="s">
        <v>1397</v>
      </c>
      <c r="D5" s="155">
        <v>42735</v>
      </c>
      <c r="E5" s="152"/>
      <c r="F5" s="152"/>
      <c r="G5" s="152"/>
      <c r="H5" s="152"/>
      <c r="I5" s="152"/>
      <c r="J5" s="152"/>
      <c r="K5" s="152"/>
      <c r="L5" s="153"/>
    </row>
    <row r="6" spans="2:12" x14ac:dyDescent="0.25">
      <c r="B6" s="151"/>
      <c r="C6" s="152"/>
      <c r="D6" s="152"/>
      <c r="E6" s="152"/>
      <c r="F6" s="152"/>
      <c r="G6" s="152"/>
      <c r="H6" s="152"/>
      <c r="I6" s="152"/>
      <c r="J6" s="152"/>
      <c r="K6" s="152"/>
      <c r="L6" s="153"/>
    </row>
    <row r="7" spans="2:12" x14ac:dyDescent="0.25">
      <c r="B7" s="151"/>
      <c r="C7" s="152"/>
      <c r="D7" s="156"/>
      <c r="E7" s="152"/>
      <c r="F7" s="152"/>
      <c r="G7" s="152"/>
      <c r="H7" s="152"/>
      <c r="I7" s="152"/>
      <c r="J7" s="152"/>
      <c r="K7" s="152"/>
      <c r="L7" s="153"/>
    </row>
    <row r="8" spans="2:12" x14ac:dyDescent="0.25">
      <c r="B8" s="157">
        <v>1</v>
      </c>
      <c r="C8" s="158" t="s">
        <v>1531</v>
      </c>
      <c r="D8" s="159"/>
      <c r="E8" s="159"/>
      <c r="F8" s="159"/>
      <c r="G8" s="159"/>
      <c r="H8" s="159"/>
      <c r="I8" s="159"/>
      <c r="J8" s="159"/>
      <c r="K8" s="159"/>
      <c r="L8" s="160"/>
    </row>
    <row r="9" spans="2:12" x14ac:dyDescent="0.25">
      <c r="B9" s="151"/>
      <c r="C9" s="152"/>
      <c r="D9" s="152"/>
      <c r="E9" s="152"/>
      <c r="F9" s="152"/>
      <c r="G9" s="152"/>
      <c r="H9" s="152"/>
      <c r="I9" s="152"/>
      <c r="J9" s="152"/>
      <c r="K9" s="152"/>
      <c r="L9" s="153"/>
    </row>
    <row r="10" spans="2:12" x14ac:dyDescent="0.25">
      <c r="B10" s="151"/>
      <c r="C10" s="152"/>
      <c r="D10" s="152"/>
      <c r="E10" s="152"/>
      <c r="F10" s="152"/>
      <c r="G10" s="152"/>
      <c r="H10" s="152"/>
      <c r="I10" s="152"/>
      <c r="J10" s="152"/>
      <c r="K10" s="152"/>
      <c r="L10" s="153"/>
    </row>
    <row r="11" spans="2:12" x14ac:dyDescent="0.25">
      <c r="B11" s="151" t="s">
        <v>1398</v>
      </c>
      <c r="C11" s="161" t="s">
        <v>1399</v>
      </c>
      <c r="D11" s="162"/>
      <c r="E11" s="163"/>
      <c r="F11" s="164" t="s">
        <v>1532</v>
      </c>
      <c r="G11" s="165"/>
      <c r="H11" s="165"/>
      <c r="I11" s="166"/>
      <c r="J11" s="152"/>
      <c r="K11" s="152"/>
      <c r="L11" s="153"/>
    </row>
    <row r="12" spans="2:12" x14ac:dyDescent="0.25">
      <c r="B12" s="151"/>
      <c r="C12" s="167" t="s">
        <v>1400</v>
      </c>
      <c r="D12" s="168"/>
      <c r="E12" s="169"/>
      <c r="F12" s="164" t="s">
        <v>1533</v>
      </c>
      <c r="G12" s="165"/>
      <c r="H12" s="165"/>
      <c r="I12" s="166"/>
      <c r="J12" s="152"/>
      <c r="K12" s="152"/>
      <c r="L12" s="153"/>
    </row>
    <row r="13" spans="2:12" x14ac:dyDescent="0.25">
      <c r="B13" s="151"/>
      <c r="C13" s="170" t="s">
        <v>1401</v>
      </c>
      <c r="D13" s="171"/>
      <c r="E13" s="172"/>
      <c r="F13" s="173" t="s">
        <v>1534</v>
      </c>
      <c r="G13" s="174"/>
      <c r="H13" s="174"/>
      <c r="I13" s="175"/>
      <c r="J13" s="152"/>
      <c r="K13" s="152"/>
      <c r="L13" s="153"/>
    </row>
    <row r="14" spans="2:12" x14ac:dyDescent="0.25">
      <c r="B14" s="151"/>
      <c r="C14" s="176"/>
      <c r="D14" s="176"/>
      <c r="E14" s="176"/>
      <c r="F14" s="176"/>
      <c r="G14" s="177"/>
      <c r="H14" s="152"/>
      <c r="I14" s="152"/>
      <c r="J14" s="152"/>
      <c r="K14" s="152"/>
      <c r="L14" s="153"/>
    </row>
    <row r="15" spans="2:12" x14ac:dyDescent="0.25">
      <c r="B15" s="151"/>
      <c r="C15" s="176"/>
      <c r="D15" s="176"/>
      <c r="E15" s="176"/>
      <c r="F15" s="176"/>
      <c r="G15" s="177"/>
      <c r="H15" s="152"/>
      <c r="I15" s="152"/>
      <c r="J15" s="152"/>
      <c r="K15" s="152"/>
      <c r="L15" s="153"/>
    </row>
    <row r="16" spans="2:12" x14ac:dyDescent="0.25">
      <c r="B16" s="151" t="s">
        <v>1402</v>
      </c>
      <c r="C16" s="176"/>
      <c r="D16" s="176"/>
      <c r="E16" s="176"/>
      <c r="F16" s="176"/>
      <c r="G16" s="178" t="s">
        <v>1403</v>
      </c>
      <c r="H16" s="179" t="s">
        <v>1404</v>
      </c>
      <c r="I16" s="180" t="s">
        <v>1405</v>
      </c>
      <c r="J16" s="152"/>
      <c r="K16" s="152"/>
      <c r="L16" s="153"/>
    </row>
    <row r="17" spans="2:12" x14ac:dyDescent="0.25">
      <c r="B17" s="151"/>
      <c r="C17" s="161"/>
      <c r="D17" s="162"/>
      <c r="E17" s="162"/>
      <c r="F17" s="181" t="s">
        <v>1407</v>
      </c>
      <c r="G17" s="182" t="s">
        <v>1535</v>
      </c>
      <c r="H17" s="183"/>
      <c r="I17" s="184" t="s">
        <v>1536</v>
      </c>
      <c r="J17" s="185"/>
      <c r="K17" s="152"/>
      <c r="L17" s="153"/>
    </row>
    <row r="18" spans="2:12" x14ac:dyDescent="0.25">
      <c r="B18" s="151"/>
      <c r="C18" s="186" t="s">
        <v>1406</v>
      </c>
      <c r="D18" s="187"/>
      <c r="E18" s="187"/>
      <c r="F18" s="188" t="s">
        <v>1408</v>
      </c>
      <c r="G18" s="189" t="s">
        <v>1537</v>
      </c>
      <c r="H18" s="190"/>
      <c r="I18" s="184" t="s">
        <v>1536</v>
      </c>
      <c r="J18" s="185"/>
      <c r="K18" s="152"/>
      <c r="L18" s="153"/>
    </row>
    <row r="19" spans="2:12" x14ac:dyDescent="0.25">
      <c r="B19" s="151"/>
      <c r="C19" s="186"/>
      <c r="D19" s="187"/>
      <c r="E19" s="187"/>
      <c r="F19" s="191" t="s">
        <v>1792</v>
      </c>
      <c r="G19" s="192" t="s">
        <v>1793</v>
      </c>
      <c r="H19" s="193"/>
      <c r="I19" s="184" t="s">
        <v>1536</v>
      </c>
      <c r="J19" s="185"/>
      <c r="K19" s="152"/>
      <c r="L19" s="153"/>
    </row>
    <row r="20" spans="2:12" x14ac:dyDescent="0.25">
      <c r="B20" s="151"/>
      <c r="C20" s="170"/>
      <c r="D20" s="171"/>
      <c r="E20" s="171"/>
      <c r="F20" s="191" t="s">
        <v>1409</v>
      </c>
      <c r="G20" s="192" t="s">
        <v>1538</v>
      </c>
      <c r="H20" s="193"/>
      <c r="I20" s="190" t="s">
        <v>1536</v>
      </c>
      <c r="J20" s="185"/>
      <c r="K20" s="152"/>
      <c r="L20" s="153"/>
    </row>
    <row r="21" spans="2:12" x14ac:dyDescent="0.25">
      <c r="B21" s="151"/>
      <c r="C21" s="176"/>
      <c r="D21" s="176"/>
      <c r="E21" s="176"/>
      <c r="F21" s="176"/>
      <c r="G21" s="185"/>
      <c r="H21" s="185"/>
      <c r="I21" s="185"/>
      <c r="J21" s="152"/>
      <c r="K21" s="152"/>
      <c r="L21" s="153"/>
    </row>
    <row r="22" spans="2:12" x14ac:dyDescent="0.25">
      <c r="B22" s="151"/>
      <c r="C22" s="176"/>
      <c r="D22" s="176"/>
      <c r="E22" s="176"/>
      <c r="F22" s="176"/>
      <c r="G22" s="185"/>
      <c r="H22" s="185"/>
      <c r="I22" s="185"/>
      <c r="J22" s="152"/>
      <c r="K22" s="152"/>
      <c r="L22" s="153"/>
    </row>
    <row r="23" spans="2:12" x14ac:dyDescent="0.25">
      <c r="B23" s="151" t="s">
        <v>1410</v>
      </c>
      <c r="C23" s="152"/>
      <c r="D23" s="152"/>
      <c r="E23" s="152"/>
      <c r="F23" s="152"/>
      <c r="G23" s="179" t="s">
        <v>1403</v>
      </c>
      <c r="H23" s="179" t="s">
        <v>1411</v>
      </c>
      <c r="I23" s="179" t="s">
        <v>1405</v>
      </c>
      <c r="J23" s="152"/>
      <c r="K23" s="152"/>
      <c r="L23" s="153"/>
    </row>
    <row r="24" spans="2:12" x14ac:dyDescent="0.25">
      <c r="B24" s="194"/>
      <c r="C24" s="161"/>
      <c r="D24" s="162"/>
      <c r="E24" s="162"/>
      <c r="F24" s="188" t="s">
        <v>1408</v>
      </c>
      <c r="G24" s="182" t="s">
        <v>1539</v>
      </c>
      <c r="H24" s="190"/>
      <c r="I24" s="190"/>
      <c r="J24" s="152"/>
      <c r="K24" s="152"/>
      <c r="L24" s="153"/>
    </row>
    <row r="25" spans="2:12" x14ac:dyDescent="0.25">
      <c r="B25" s="151"/>
      <c r="C25" s="186" t="s">
        <v>1412</v>
      </c>
      <c r="D25" s="187"/>
      <c r="E25" s="187"/>
      <c r="F25" s="191" t="s">
        <v>1792</v>
      </c>
      <c r="G25" s="189" t="s">
        <v>1539</v>
      </c>
      <c r="H25" s="190"/>
      <c r="I25" s="190"/>
      <c r="J25" s="152"/>
      <c r="K25" s="152"/>
      <c r="L25" s="153"/>
    </row>
    <row r="26" spans="2:12" x14ac:dyDescent="0.25">
      <c r="B26" s="151"/>
      <c r="C26" s="170"/>
      <c r="D26" s="171"/>
      <c r="E26" s="171"/>
      <c r="F26" s="191" t="s">
        <v>1409</v>
      </c>
      <c r="G26" s="192" t="s">
        <v>1539</v>
      </c>
      <c r="H26" s="190"/>
      <c r="I26" s="190"/>
      <c r="J26" s="152"/>
      <c r="K26" s="152"/>
      <c r="L26" s="153"/>
    </row>
    <row r="27" spans="2:12" x14ac:dyDescent="0.25">
      <c r="B27" s="151"/>
      <c r="C27" s="176"/>
      <c r="D27" s="176"/>
      <c r="E27" s="176"/>
      <c r="F27" s="176"/>
      <c r="G27" s="185"/>
      <c r="H27" s="185"/>
      <c r="I27" s="185"/>
      <c r="J27" s="152"/>
      <c r="K27" s="152"/>
      <c r="L27" s="153"/>
    </row>
    <row r="28" spans="2:12" x14ac:dyDescent="0.25">
      <c r="B28" s="151"/>
      <c r="C28" s="176"/>
      <c r="D28" s="176"/>
      <c r="E28" s="176"/>
      <c r="F28" s="176"/>
      <c r="G28" s="185"/>
      <c r="H28" s="185"/>
      <c r="I28" s="185"/>
      <c r="J28" s="152"/>
      <c r="K28" s="152"/>
      <c r="L28" s="153"/>
    </row>
    <row r="29" spans="2:12" x14ac:dyDescent="0.25">
      <c r="B29" s="151"/>
      <c r="C29" s="176" t="s">
        <v>1540</v>
      </c>
      <c r="D29" s="176"/>
      <c r="E29" s="176"/>
      <c r="F29" s="179" t="s">
        <v>1414</v>
      </c>
      <c r="G29" s="176"/>
      <c r="H29" s="152"/>
      <c r="I29" s="152"/>
      <c r="J29" s="152"/>
      <c r="K29" s="152"/>
      <c r="L29" s="153"/>
    </row>
    <row r="30" spans="2:12" x14ac:dyDescent="0.25">
      <c r="B30" s="151" t="s">
        <v>1413</v>
      </c>
      <c r="C30" s="161" t="s">
        <v>1541</v>
      </c>
      <c r="D30" s="195"/>
      <c r="E30" s="196">
        <v>0.14299999999999999</v>
      </c>
      <c r="F30" s="197">
        <v>42735</v>
      </c>
      <c r="G30" s="198" t="s">
        <v>1542</v>
      </c>
      <c r="H30" s="152"/>
      <c r="I30" s="152"/>
      <c r="J30" s="152"/>
      <c r="K30" s="152"/>
      <c r="L30" s="153"/>
    </row>
    <row r="31" spans="2:12" x14ac:dyDescent="0.25">
      <c r="B31" s="151"/>
      <c r="C31" s="186" t="s">
        <v>1543</v>
      </c>
      <c r="D31" s="199"/>
      <c r="E31" s="196">
        <v>9.1700000000000004E-2</v>
      </c>
      <c r="F31" s="197">
        <v>42735</v>
      </c>
      <c r="G31" s="198" t="s">
        <v>1542</v>
      </c>
      <c r="H31" s="152"/>
      <c r="I31" s="152"/>
      <c r="J31" s="152"/>
      <c r="K31" s="152"/>
      <c r="L31" s="153"/>
    </row>
    <row r="32" spans="2:12" x14ac:dyDescent="0.25">
      <c r="B32" s="151"/>
      <c r="C32" s="186" t="s">
        <v>1544</v>
      </c>
      <c r="D32" s="199"/>
      <c r="E32" s="200">
        <v>0.185</v>
      </c>
      <c r="F32" s="197">
        <v>42735</v>
      </c>
      <c r="G32" s="198" t="s">
        <v>1542</v>
      </c>
      <c r="H32" s="152"/>
      <c r="I32" s="152"/>
      <c r="J32" s="152"/>
      <c r="K32" s="152"/>
      <c r="L32" s="153"/>
    </row>
    <row r="33" spans="2:12" x14ac:dyDescent="0.25">
      <c r="B33" s="151"/>
      <c r="C33" s="170" t="s">
        <v>1545</v>
      </c>
      <c r="D33" s="201"/>
      <c r="E33" s="196">
        <v>0.185</v>
      </c>
      <c r="F33" s="197">
        <v>42735</v>
      </c>
      <c r="G33" s="198" t="s">
        <v>1542</v>
      </c>
      <c r="H33" s="152"/>
      <c r="I33" s="152"/>
      <c r="J33" s="152"/>
      <c r="K33" s="152"/>
      <c r="L33" s="153"/>
    </row>
    <row r="34" spans="2:12" x14ac:dyDescent="0.25">
      <c r="B34" s="151"/>
      <c r="C34" s="152"/>
      <c r="D34" s="152"/>
      <c r="E34" s="152"/>
      <c r="F34" s="152"/>
      <c r="G34" s="152"/>
      <c r="H34" s="152"/>
      <c r="I34" s="152"/>
      <c r="J34" s="152"/>
      <c r="K34" s="152"/>
      <c r="L34" s="153"/>
    </row>
    <row r="35" spans="2:12" x14ac:dyDescent="0.25">
      <c r="B35" s="151"/>
      <c r="C35" s="152"/>
      <c r="D35" s="152"/>
      <c r="E35" s="152"/>
      <c r="F35" s="152"/>
      <c r="G35" s="152"/>
      <c r="H35" s="152"/>
      <c r="I35" s="152"/>
      <c r="J35" s="152"/>
      <c r="K35" s="152"/>
      <c r="L35" s="153"/>
    </row>
    <row r="36" spans="2:12" x14ac:dyDescent="0.25">
      <c r="B36" s="157">
        <v>2</v>
      </c>
      <c r="C36" s="158" t="s">
        <v>1415</v>
      </c>
      <c r="D36" s="159"/>
      <c r="E36" s="159"/>
      <c r="F36" s="159"/>
      <c r="G36" s="159"/>
      <c r="H36" s="159"/>
      <c r="I36" s="159"/>
      <c r="J36" s="159"/>
      <c r="K36" s="159"/>
      <c r="L36" s="160"/>
    </row>
    <row r="37" spans="2:12" x14ac:dyDescent="0.25">
      <c r="B37" s="202"/>
      <c r="C37" s="152"/>
      <c r="D37" s="152"/>
      <c r="E37" s="152"/>
      <c r="F37" s="152"/>
      <c r="G37" s="152"/>
      <c r="H37" s="152"/>
      <c r="I37" s="152"/>
      <c r="J37" s="152"/>
      <c r="K37" s="152"/>
      <c r="L37" s="153"/>
    </row>
    <row r="38" spans="2:12" x14ac:dyDescent="0.25">
      <c r="B38" s="202"/>
      <c r="C38" s="152"/>
      <c r="D38" s="152"/>
      <c r="E38" s="152"/>
      <c r="F38" s="152"/>
      <c r="G38" s="152"/>
      <c r="H38" s="152"/>
      <c r="I38" s="152"/>
      <c r="J38" s="152"/>
      <c r="K38" s="152"/>
      <c r="L38" s="153"/>
    </row>
    <row r="39" spans="2:12" x14ac:dyDescent="0.25">
      <c r="B39" s="202" t="s">
        <v>1416</v>
      </c>
      <c r="C39" s="203" t="s">
        <v>1546</v>
      </c>
      <c r="D39" s="204"/>
      <c r="E39" s="204"/>
      <c r="F39" s="204"/>
      <c r="G39" s="204"/>
      <c r="H39" s="204"/>
      <c r="I39" s="204"/>
      <c r="J39" s="204"/>
      <c r="K39" s="204"/>
      <c r="L39" s="205"/>
    </row>
    <row r="40" spans="2:12" x14ac:dyDescent="0.25">
      <c r="B40" s="202"/>
      <c r="C40" s="203"/>
      <c r="D40" s="204"/>
      <c r="E40" s="204"/>
      <c r="F40" s="204"/>
      <c r="G40" s="204"/>
      <c r="H40" s="204"/>
      <c r="I40" s="204"/>
      <c r="J40" s="204"/>
      <c r="K40" s="204"/>
      <c r="L40" s="205"/>
    </row>
    <row r="41" spans="2:12" x14ac:dyDescent="0.25">
      <c r="B41" s="202"/>
      <c r="C41" s="161" t="s">
        <v>1547</v>
      </c>
      <c r="D41" s="162"/>
      <c r="E41" s="162"/>
      <c r="F41" s="600" t="s">
        <v>1349</v>
      </c>
      <c r="G41" s="601"/>
      <c r="H41" s="601"/>
      <c r="I41" s="152"/>
      <c r="J41" s="152"/>
      <c r="K41" s="152"/>
      <c r="L41" s="153"/>
    </row>
    <row r="42" spans="2:12" x14ac:dyDescent="0.25">
      <c r="B42" s="202"/>
      <c r="C42" s="167" t="s">
        <v>1548</v>
      </c>
      <c r="D42" s="168"/>
      <c r="E42" s="168"/>
      <c r="F42" s="600" t="s">
        <v>565</v>
      </c>
      <c r="G42" s="601"/>
      <c r="H42" s="601"/>
      <c r="I42" s="152"/>
      <c r="J42" s="152"/>
      <c r="K42" s="152"/>
      <c r="L42" s="153"/>
    </row>
    <row r="43" spans="2:12" x14ac:dyDescent="0.25">
      <c r="B43" s="202"/>
      <c r="C43" s="167" t="s">
        <v>1549</v>
      </c>
      <c r="D43" s="168"/>
      <c r="E43" s="168"/>
      <c r="F43" s="600" t="s">
        <v>1350</v>
      </c>
      <c r="G43" s="601"/>
      <c r="H43" s="601"/>
      <c r="I43" s="152"/>
      <c r="J43" s="152"/>
      <c r="K43" s="152"/>
      <c r="L43" s="153"/>
    </row>
    <row r="44" spans="2:12" x14ac:dyDescent="0.25">
      <c r="B44" s="202"/>
      <c r="C44" s="176"/>
      <c r="D44" s="176"/>
      <c r="E44" s="176"/>
      <c r="F44" s="177"/>
      <c r="G44" s="152"/>
      <c r="H44" s="152"/>
      <c r="I44" s="152"/>
      <c r="J44" s="152"/>
      <c r="K44" s="152"/>
      <c r="L44" s="153"/>
    </row>
    <row r="45" spans="2:12" x14ac:dyDescent="0.25">
      <c r="B45" s="202"/>
      <c r="C45" s="167" t="s">
        <v>1550</v>
      </c>
      <c r="D45" s="168"/>
      <c r="E45" s="169"/>
      <c r="F45" s="582" t="s">
        <v>1354</v>
      </c>
      <c r="G45" s="583"/>
      <c r="H45" s="583"/>
      <c r="I45" s="584"/>
      <c r="J45" s="152"/>
      <c r="K45" s="152"/>
      <c r="L45" s="153"/>
    </row>
    <row r="46" spans="2:12" x14ac:dyDescent="0.25">
      <c r="B46" s="202"/>
      <c r="C46" s="186" t="s">
        <v>1551</v>
      </c>
      <c r="D46" s="187"/>
      <c r="E46" s="206"/>
      <c r="F46" s="582" t="s">
        <v>1351</v>
      </c>
      <c r="G46" s="583"/>
      <c r="H46" s="583"/>
      <c r="I46" s="584"/>
      <c r="J46" s="152"/>
      <c r="K46" s="152"/>
      <c r="L46" s="153"/>
    </row>
    <row r="47" spans="2:12" x14ac:dyDescent="0.25">
      <c r="B47" s="202"/>
      <c r="C47" s="167" t="s">
        <v>1552</v>
      </c>
      <c r="D47" s="168"/>
      <c r="E47" s="169"/>
      <c r="F47" s="582" t="s">
        <v>1351</v>
      </c>
      <c r="G47" s="583"/>
      <c r="H47" s="583"/>
      <c r="I47" s="584"/>
      <c r="J47" s="152"/>
      <c r="K47" s="152"/>
      <c r="L47" s="153"/>
    </row>
    <row r="48" spans="2:12" x14ac:dyDescent="0.25">
      <c r="B48" s="202"/>
      <c r="C48" s="176"/>
      <c r="D48" s="152"/>
      <c r="E48" s="152"/>
      <c r="F48" s="152"/>
      <c r="G48" s="152"/>
      <c r="H48" s="152"/>
      <c r="I48" s="152"/>
      <c r="J48" s="152"/>
      <c r="K48" s="152"/>
      <c r="L48" s="153"/>
    </row>
    <row r="49" spans="2:12" x14ac:dyDescent="0.25">
      <c r="B49" s="202"/>
      <c r="C49" s="176"/>
      <c r="D49" s="152"/>
      <c r="E49" s="152"/>
      <c r="F49" s="152"/>
      <c r="G49" s="152"/>
      <c r="H49" s="152"/>
      <c r="I49" s="152"/>
      <c r="J49" s="152"/>
      <c r="K49" s="152"/>
      <c r="L49" s="153"/>
    </row>
    <row r="50" spans="2:12" x14ac:dyDescent="0.25">
      <c r="B50" s="202" t="s">
        <v>1424</v>
      </c>
      <c r="C50" s="203" t="s">
        <v>1417</v>
      </c>
      <c r="D50" s="204"/>
      <c r="E50" s="204"/>
      <c r="F50" s="204"/>
      <c r="G50" s="204"/>
      <c r="H50" s="204"/>
      <c r="I50" s="204"/>
      <c r="J50" s="204"/>
      <c r="K50" s="204"/>
      <c r="L50" s="205"/>
    </row>
    <row r="51" spans="2:12" x14ac:dyDescent="0.25">
      <c r="B51" s="202"/>
      <c r="C51" s="203"/>
      <c r="D51" s="207"/>
      <c r="E51" s="204"/>
      <c r="F51" s="204"/>
      <c r="G51" s="204"/>
      <c r="H51" s="204"/>
      <c r="I51" s="204"/>
      <c r="J51" s="204"/>
      <c r="K51" s="204"/>
      <c r="L51" s="205"/>
    </row>
    <row r="52" spans="2:12" x14ac:dyDescent="0.25">
      <c r="B52" s="202"/>
      <c r="C52" s="203"/>
      <c r="D52" s="176"/>
      <c r="E52" s="204"/>
      <c r="F52" s="208" t="s">
        <v>99</v>
      </c>
      <c r="G52" s="208" t="s">
        <v>1553</v>
      </c>
      <c r="H52" s="185"/>
      <c r="I52" s="204"/>
      <c r="J52" s="204"/>
      <c r="K52" s="204"/>
      <c r="L52" s="205"/>
    </row>
    <row r="53" spans="2:12" x14ac:dyDescent="0.25">
      <c r="B53" s="202"/>
      <c r="C53" s="209"/>
      <c r="D53" s="209"/>
      <c r="E53" s="204"/>
      <c r="F53" s="210" t="s">
        <v>1418</v>
      </c>
      <c r="G53" s="210" t="s">
        <v>1554</v>
      </c>
      <c r="H53" s="185"/>
      <c r="I53" s="204"/>
      <c r="J53" s="204"/>
      <c r="K53" s="204"/>
      <c r="L53" s="205"/>
    </row>
    <row r="54" spans="2:12" x14ac:dyDescent="0.25">
      <c r="B54" s="202"/>
      <c r="C54" s="161" t="s">
        <v>1419</v>
      </c>
      <c r="D54" s="211" t="s">
        <v>1555</v>
      </c>
      <c r="E54" s="212"/>
      <c r="F54" s="213">
        <v>34698.400000000001</v>
      </c>
      <c r="G54" s="213">
        <v>30248.460999999999</v>
      </c>
      <c r="H54" s="214"/>
      <c r="I54" s="152"/>
      <c r="J54" s="152"/>
      <c r="K54" s="152"/>
      <c r="L54" s="153"/>
    </row>
    <row r="55" spans="2:12" x14ac:dyDescent="0.25">
      <c r="B55" s="202"/>
      <c r="C55" s="186"/>
      <c r="D55" s="211" t="s">
        <v>1420</v>
      </c>
      <c r="E55" s="212"/>
      <c r="F55" s="213">
        <v>307.2</v>
      </c>
      <c r="G55" s="213">
        <v>307.2</v>
      </c>
      <c r="H55" s="152"/>
      <c r="I55" s="152"/>
      <c r="J55" s="152"/>
      <c r="K55" s="152"/>
      <c r="L55" s="153"/>
    </row>
    <row r="56" spans="2:12" x14ac:dyDescent="0.25">
      <c r="B56" s="202"/>
      <c r="C56" s="186"/>
      <c r="D56" s="211" t="s">
        <v>1421</v>
      </c>
      <c r="E56" s="212"/>
      <c r="F56" s="213">
        <v>39740.200000000004</v>
      </c>
      <c r="G56" s="213">
        <v>39220.789000000004</v>
      </c>
      <c r="H56" s="215"/>
      <c r="I56" s="216"/>
      <c r="J56" s="152"/>
      <c r="K56" s="152"/>
      <c r="L56" s="153"/>
    </row>
    <row r="57" spans="2:12" x14ac:dyDescent="0.25">
      <c r="B57" s="202"/>
      <c r="C57" s="186"/>
      <c r="D57" s="211" t="s">
        <v>1422</v>
      </c>
      <c r="E57" s="212"/>
      <c r="F57" s="213">
        <v>6844</v>
      </c>
      <c r="G57" s="213">
        <v>6844</v>
      </c>
      <c r="H57" s="152"/>
      <c r="I57" s="217"/>
      <c r="J57" s="152"/>
      <c r="K57" s="152"/>
      <c r="L57" s="153"/>
    </row>
    <row r="58" spans="2:12" x14ac:dyDescent="0.25">
      <c r="B58" s="202"/>
      <c r="C58" s="186"/>
      <c r="D58" s="211" t="s">
        <v>97</v>
      </c>
      <c r="E58" s="212"/>
      <c r="F58" s="213">
        <v>1932</v>
      </c>
      <c r="G58" s="213">
        <v>1932</v>
      </c>
      <c r="H58" s="152"/>
      <c r="I58" s="216"/>
      <c r="J58" s="152"/>
      <c r="K58" s="152"/>
      <c r="L58" s="153"/>
    </row>
    <row r="59" spans="2:12" x14ac:dyDescent="0.25">
      <c r="B59" s="202"/>
      <c r="C59" s="186"/>
      <c r="D59" s="211" t="s">
        <v>1556</v>
      </c>
      <c r="E59" s="218"/>
      <c r="F59" s="219">
        <v>827</v>
      </c>
      <c r="G59" s="220">
        <v>0</v>
      </c>
      <c r="H59" s="152"/>
      <c r="I59" s="152"/>
      <c r="J59" s="152"/>
      <c r="K59" s="152"/>
      <c r="L59" s="153"/>
    </row>
    <row r="60" spans="2:12" x14ac:dyDescent="0.25">
      <c r="B60" s="202"/>
      <c r="C60" s="585" t="s">
        <v>99</v>
      </c>
      <c r="D60" s="586"/>
      <c r="E60" s="587"/>
      <c r="F60" s="221">
        <f>SUM(F54:F59)</f>
        <v>84348.800000000003</v>
      </c>
      <c r="G60" s="221">
        <f>SUM(G54:G59)</f>
        <v>78552.450000000012</v>
      </c>
      <c r="H60" s="216"/>
      <c r="I60" s="216"/>
      <c r="J60" s="152"/>
      <c r="K60" s="152"/>
      <c r="L60" s="153"/>
    </row>
    <row r="61" spans="2:12" x14ac:dyDescent="0.25">
      <c r="B61" s="202"/>
      <c r="C61" s="176" t="s">
        <v>1794</v>
      </c>
      <c r="D61" s="152"/>
      <c r="E61" s="152"/>
      <c r="F61" s="152"/>
      <c r="G61" s="152"/>
      <c r="H61" s="152"/>
      <c r="I61" s="152"/>
      <c r="J61" s="152"/>
      <c r="K61" s="152"/>
      <c r="L61" s="153"/>
    </row>
    <row r="62" spans="2:12" x14ac:dyDescent="0.25">
      <c r="B62" s="202"/>
      <c r="C62" s="176"/>
      <c r="D62" s="152"/>
      <c r="E62" s="152"/>
      <c r="F62" s="152"/>
      <c r="G62" s="152"/>
      <c r="H62" s="152"/>
      <c r="I62" s="152"/>
      <c r="J62" s="152"/>
      <c r="K62" s="152"/>
      <c r="L62" s="153"/>
    </row>
    <row r="63" spans="2:12" x14ac:dyDescent="0.25">
      <c r="B63" s="202"/>
      <c r="C63" s="222" t="s">
        <v>1423</v>
      </c>
      <c r="D63" s="223"/>
      <c r="E63" s="224"/>
      <c r="F63" s="225">
        <v>66587.241999999998</v>
      </c>
      <c r="G63" s="152"/>
      <c r="H63" s="152"/>
      <c r="I63" s="152"/>
      <c r="J63" s="152"/>
      <c r="K63" s="152"/>
      <c r="L63" s="153"/>
    </row>
    <row r="64" spans="2:12" x14ac:dyDescent="0.25">
      <c r="B64" s="202"/>
      <c r="C64" s="152"/>
      <c r="D64" s="152"/>
      <c r="E64" s="152"/>
      <c r="F64" s="152"/>
      <c r="G64" s="152"/>
      <c r="H64" s="152"/>
      <c r="I64" s="152"/>
      <c r="J64" s="152"/>
      <c r="K64" s="152"/>
      <c r="L64" s="153"/>
    </row>
    <row r="65" spans="2:12" x14ac:dyDescent="0.25">
      <c r="B65" s="202"/>
      <c r="C65" s="152"/>
      <c r="D65" s="152"/>
      <c r="E65" s="152"/>
      <c r="F65" s="152"/>
      <c r="G65" s="152"/>
      <c r="H65" s="152"/>
      <c r="I65" s="152"/>
      <c r="J65" s="152"/>
      <c r="K65" s="152"/>
      <c r="L65" s="153"/>
    </row>
    <row r="66" spans="2:12" x14ac:dyDescent="0.25">
      <c r="B66" s="202" t="s">
        <v>1427</v>
      </c>
      <c r="C66" s="203" t="s">
        <v>1557</v>
      </c>
      <c r="D66" s="204"/>
      <c r="E66" s="204"/>
      <c r="F66" s="204"/>
      <c r="G66" s="204"/>
      <c r="H66" s="204"/>
      <c r="I66" s="204"/>
      <c r="J66" s="204"/>
      <c r="K66" s="204"/>
      <c r="L66" s="205"/>
    </row>
    <row r="67" spans="2:12" x14ac:dyDescent="0.25">
      <c r="B67" s="202"/>
      <c r="C67" s="203"/>
      <c r="D67" s="204"/>
      <c r="E67" s="204"/>
      <c r="F67" s="204"/>
      <c r="G67" s="204"/>
      <c r="H67" s="204"/>
      <c r="I67" s="204"/>
      <c r="J67" s="204"/>
      <c r="K67" s="204"/>
      <c r="L67" s="205"/>
    </row>
    <row r="68" spans="2:12" x14ac:dyDescent="0.25">
      <c r="B68" s="202"/>
      <c r="C68" s="152"/>
      <c r="D68" s="226" t="s">
        <v>1558</v>
      </c>
      <c r="E68" s="226" t="s">
        <v>1559</v>
      </c>
      <c r="F68" s="152"/>
      <c r="G68" s="152"/>
      <c r="H68" s="152"/>
      <c r="I68" s="152"/>
      <c r="J68" s="152"/>
      <c r="K68" s="152"/>
      <c r="L68" s="153"/>
    </row>
    <row r="69" spans="2:12" x14ac:dyDescent="0.25">
      <c r="B69" s="202"/>
      <c r="C69" s="227" t="s">
        <v>1560</v>
      </c>
      <c r="D69" s="228">
        <v>1.05</v>
      </c>
      <c r="E69" s="228">
        <v>1.1759999999999999</v>
      </c>
      <c r="F69" s="198" t="s">
        <v>1561</v>
      </c>
      <c r="G69" s="152"/>
      <c r="H69" s="152"/>
      <c r="I69" s="152"/>
      <c r="J69" s="152"/>
      <c r="K69" s="152"/>
      <c r="L69" s="153"/>
    </row>
    <row r="70" spans="2:12" x14ac:dyDescent="0.25">
      <c r="B70" s="202"/>
      <c r="C70" s="227" t="s">
        <v>1562</v>
      </c>
      <c r="D70" s="229"/>
      <c r="E70" s="229"/>
      <c r="F70" s="152"/>
      <c r="G70" s="152"/>
      <c r="H70" s="152"/>
      <c r="I70" s="152"/>
      <c r="J70" s="152"/>
      <c r="K70" s="152"/>
      <c r="L70" s="153"/>
    </row>
    <row r="71" spans="2:12" x14ac:dyDescent="0.25">
      <c r="B71" s="202"/>
      <c r="C71" s="227" t="s">
        <v>97</v>
      </c>
      <c r="D71" s="229">
        <v>0.05</v>
      </c>
      <c r="E71" s="230">
        <v>0.185</v>
      </c>
      <c r="F71" s="198" t="s">
        <v>1563</v>
      </c>
      <c r="G71" s="152"/>
      <c r="H71" s="152"/>
      <c r="I71" s="152"/>
      <c r="J71" s="152"/>
      <c r="K71" s="152"/>
      <c r="L71" s="153"/>
    </row>
    <row r="72" spans="2:12" x14ac:dyDescent="0.25">
      <c r="B72" s="202"/>
      <c r="C72" s="176"/>
      <c r="D72" s="204"/>
      <c r="E72" s="176"/>
      <c r="F72" s="152"/>
      <c r="G72" s="152"/>
      <c r="H72" s="152"/>
      <c r="I72" s="152"/>
      <c r="J72" s="152"/>
      <c r="K72" s="152"/>
      <c r="L72" s="153"/>
    </row>
    <row r="73" spans="2:12" x14ac:dyDescent="0.25">
      <c r="B73" s="202"/>
      <c r="C73" s="176"/>
      <c r="D73" s="204"/>
      <c r="E73" s="176"/>
      <c r="F73" s="152"/>
      <c r="G73" s="152"/>
      <c r="H73" s="152"/>
      <c r="I73" s="152"/>
      <c r="J73" s="152"/>
      <c r="K73" s="152"/>
      <c r="L73" s="153"/>
    </row>
    <row r="74" spans="2:12" x14ac:dyDescent="0.25">
      <c r="B74" s="202" t="s">
        <v>1564</v>
      </c>
      <c r="C74" s="203" t="s">
        <v>1425</v>
      </c>
      <c r="D74" s="204"/>
      <c r="E74" s="176"/>
      <c r="F74" s="152"/>
      <c r="G74" s="152"/>
      <c r="H74" s="152"/>
      <c r="I74" s="152"/>
      <c r="J74" s="152"/>
      <c r="K74" s="152"/>
      <c r="L74" s="153"/>
    </row>
    <row r="75" spans="2:12" x14ac:dyDescent="0.25">
      <c r="B75" s="202"/>
      <c r="C75" s="176"/>
      <c r="D75" s="204"/>
      <c r="E75" s="176"/>
      <c r="F75" s="152"/>
      <c r="G75" s="152"/>
      <c r="H75" s="152"/>
      <c r="I75" s="152"/>
      <c r="J75" s="152"/>
      <c r="K75" s="152"/>
      <c r="L75" s="153"/>
    </row>
    <row r="76" spans="2:12" x14ac:dyDescent="0.25">
      <c r="B76" s="202"/>
      <c r="C76" s="176"/>
      <c r="D76" s="204"/>
      <c r="E76" s="176"/>
      <c r="F76" s="208" t="s">
        <v>1403</v>
      </c>
      <c r="G76" s="208" t="s">
        <v>1404</v>
      </c>
      <c r="H76" s="208" t="s">
        <v>1405</v>
      </c>
      <c r="I76" s="152"/>
      <c r="J76" s="152"/>
      <c r="K76" s="152"/>
      <c r="L76" s="153"/>
    </row>
    <row r="77" spans="2:12" x14ac:dyDescent="0.25">
      <c r="B77" s="202"/>
      <c r="C77" s="588" t="s">
        <v>1426</v>
      </c>
      <c r="D77" s="589"/>
      <c r="E77" s="188" t="s">
        <v>1408</v>
      </c>
      <c r="F77" s="189" t="s">
        <v>1565</v>
      </c>
      <c r="G77" s="190"/>
      <c r="H77" s="190" t="s">
        <v>1536</v>
      </c>
      <c r="I77" s="185"/>
      <c r="J77" s="152"/>
      <c r="K77" s="152"/>
      <c r="L77" s="153"/>
    </row>
    <row r="78" spans="2:12" x14ac:dyDescent="0.25">
      <c r="B78" s="202"/>
      <c r="C78" s="590"/>
      <c r="D78" s="591"/>
      <c r="E78" s="191" t="s">
        <v>1792</v>
      </c>
      <c r="F78" s="192" t="s">
        <v>1566</v>
      </c>
      <c r="G78" s="190"/>
      <c r="H78" s="190" t="s">
        <v>1536</v>
      </c>
      <c r="I78" s="185"/>
      <c r="J78" s="152"/>
      <c r="K78" s="152"/>
      <c r="L78" s="153"/>
    </row>
    <row r="79" spans="2:12" x14ac:dyDescent="0.25">
      <c r="B79" s="202"/>
      <c r="C79" s="592"/>
      <c r="D79" s="593"/>
      <c r="E79" s="191" t="s">
        <v>1409</v>
      </c>
      <c r="F79" s="192" t="s">
        <v>1566</v>
      </c>
      <c r="G79" s="190"/>
      <c r="H79" s="190" t="s">
        <v>1536</v>
      </c>
      <c r="I79" s="176"/>
      <c r="J79" s="152"/>
      <c r="K79" s="152"/>
      <c r="L79" s="153"/>
    </row>
    <row r="80" spans="2:12" x14ac:dyDescent="0.25">
      <c r="B80" s="202"/>
      <c r="C80" s="152"/>
      <c r="D80" s="152"/>
      <c r="E80" s="152"/>
      <c r="F80" s="152"/>
      <c r="G80" s="152"/>
      <c r="H80" s="152"/>
      <c r="I80" s="152"/>
      <c r="J80" s="152"/>
      <c r="K80" s="152"/>
      <c r="L80" s="153"/>
    </row>
    <row r="81" spans="2:12" x14ac:dyDescent="0.25">
      <c r="B81" s="202"/>
      <c r="C81" s="152"/>
      <c r="D81" s="152"/>
      <c r="E81" s="152"/>
      <c r="F81" s="152"/>
      <c r="G81" s="152"/>
      <c r="H81" s="152"/>
      <c r="I81" s="152"/>
      <c r="J81" s="152"/>
      <c r="K81" s="152"/>
      <c r="L81" s="153"/>
    </row>
    <row r="82" spans="2:12" x14ac:dyDescent="0.25">
      <c r="B82" s="202" t="s">
        <v>1567</v>
      </c>
      <c r="C82" s="203" t="s">
        <v>1428</v>
      </c>
      <c r="D82" s="231"/>
      <c r="E82" s="152"/>
      <c r="F82" s="152"/>
      <c r="G82" s="152"/>
      <c r="H82" s="152"/>
      <c r="I82" s="152"/>
      <c r="J82" s="152"/>
      <c r="K82" s="152"/>
      <c r="L82" s="153"/>
    </row>
    <row r="83" spans="2:12" x14ac:dyDescent="0.25">
      <c r="B83" s="232"/>
      <c r="C83" s="231"/>
      <c r="D83" s="231"/>
      <c r="E83" s="152"/>
      <c r="F83" s="152"/>
      <c r="G83" s="152"/>
      <c r="H83" s="152"/>
      <c r="I83" s="152"/>
      <c r="J83" s="152"/>
      <c r="K83" s="152"/>
      <c r="L83" s="153"/>
    </row>
    <row r="84" spans="2:12" x14ac:dyDescent="0.25">
      <c r="B84" s="202"/>
      <c r="C84" s="222" t="s">
        <v>1429</v>
      </c>
      <c r="D84" s="223"/>
      <c r="E84" s="224"/>
      <c r="F84" s="233" t="s">
        <v>1430</v>
      </c>
      <c r="G84" s="152"/>
      <c r="H84" s="152"/>
      <c r="I84" s="152"/>
      <c r="J84" s="152"/>
      <c r="K84" s="152"/>
      <c r="L84" s="153"/>
    </row>
    <row r="85" spans="2:12" x14ac:dyDescent="0.25">
      <c r="B85" s="202"/>
      <c r="C85" s="167" t="s">
        <v>1431</v>
      </c>
      <c r="D85" s="168"/>
      <c r="E85" s="169"/>
      <c r="F85" s="234">
        <v>3200</v>
      </c>
      <c r="G85" s="152"/>
      <c r="H85" s="152"/>
      <c r="I85" s="152"/>
      <c r="J85" s="152"/>
      <c r="K85" s="152"/>
      <c r="L85" s="153"/>
    </row>
    <row r="86" spans="2:12" x14ac:dyDescent="0.25">
      <c r="B86" s="202"/>
      <c r="C86" s="167" t="s">
        <v>1432</v>
      </c>
      <c r="D86" s="168"/>
      <c r="E86" s="169"/>
      <c r="F86" s="234">
        <v>2201</v>
      </c>
      <c r="G86" s="152"/>
      <c r="H86" s="152"/>
      <c r="I86" s="152"/>
      <c r="J86" s="152"/>
      <c r="K86" s="152"/>
      <c r="L86" s="153"/>
    </row>
    <row r="87" spans="2:12" x14ac:dyDescent="0.25">
      <c r="B87" s="202"/>
      <c r="C87" s="167" t="s">
        <v>1433</v>
      </c>
      <c r="D87" s="168"/>
      <c r="E87" s="169"/>
      <c r="F87" s="234">
        <v>12144</v>
      </c>
      <c r="G87" s="152"/>
      <c r="H87" s="152"/>
      <c r="I87" s="152"/>
      <c r="J87" s="152"/>
      <c r="K87" s="152"/>
      <c r="L87" s="153"/>
    </row>
    <row r="88" spans="2:12" x14ac:dyDescent="0.25">
      <c r="B88" s="202"/>
      <c r="C88" s="211"/>
      <c r="D88" s="212"/>
      <c r="E88" s="235" t="s">
        <v>1434</v>
      </c>
      <c r="F88" s="236">
        <f>F85+F86+F87</f>
        <v>17545</v>
      </c>
      <c r="G88" s="152"/>
      <c r="H88" s="152"/>
      <c r="I88" s="152"/>
      <c r="J88" s="152"/>
      <c r="K88" s="152"/>
      <c r="L88" s="153"/>
    </row>
    <row r="89" spans="2:12" x14ac:dyDescent="0.25">
      <c r="B89" s="202"/>
      <c r="C89" s="167" t="s">
        <v>1423</v>
      </c>
      <c r="D89" s="168"/>
      <c r="E89" s="169"/>
      <c r="F89" s="234">
        <v>66587.241999999998</v>
      </c>
      <c r="G89" s="152"/>
      <c r="H89" s="152"/>
      <c r="I89" s="152"/>
      <c r="J89" s="152"/>
      <c r="K89" s="152"/>
      <c r="L89" s="153"/>
    </row>
    <row r="90" spans="2:12" x14ac:dyDescent="0.25">
      <c r="B90" s="202"/>
      <c r="C90" s="167" t="s">
        <v>1568</v>
      </c>
      <c r="D90" s="168"/>
      <c r="E90" s="169"/>
      <c r="F90" s="234">
        <v>-827</v>
      </c>
      <c r="G90" s="152"/>
      <c r="H90" s="152"/>
      <c r="I90" s="152"/>
      <c r="J90" s="152"/>
      <c r="K90" s="152"/>
      <c r="L90" s="153"/>
    </row>
    <row r="91" spans="2:12" x14ac:dyDescent="0.25">
      <c r="B91" s="202"/>
      <c r="C91" s="167" t="s">
        <v>1435</v>
      </c>
      <c r="D91" s="168"/>
      <c r="E91" s="169"/>
      <c r="F91" s="234">
        <v>1043.7580000000016</v>
      </c>
      <c r="G91" s="152"/>
      <c r="H91" s="152"/>
      <c r="I91" s="152"/>
      <c r="J91" s="152"/>
      <c r="K91" s="152"/>
      <c r="L91" s="153"/>
    </row>
    <row r="92" spans="2:12" x14ac:dyDescent="0.25">
      <c r="B92" s="202"/>
      <c r="C92" s="211"/>
      <c r="D92" s="212"/>
      <c r="E92" s="235" t="s">
        <v>1436</v>
      </c>
      <c r="F92" s="236">
        <f>F89+F91+F90</f>
        <v>66804</v>
      </c>
      <c r="G92" s="152"/>
      <c r="H92" s="152"/>
      <c r="I92" s="152"/>
      <c r="J92" s="152"/>
      <c r="K92" s="152"/>
      <c r="L92" s="153"/>
    </row>
    <row r="93" spans="2:12" x14ac:dyDescent="0.25">
      <c r="B93" s="202"/>
      <c r="C93" s="237" t="s">
        <v>1437</v>
      </c>
      <c r="D93" s="238"/>
      <c r="E93" s="239"/>
      <c r="F93" s="240">
        <f>F88+F92</f>
        <v>84349</v>
      </c>
      <c r="G93" s="152"/>
      <c r="H93" s="152"/>
      <c r="I93" s="152"/>
      <c r="J93" s="152"/>
      <c r="K93" s="152"/>
      <c r="L93" s="153"/>
    </row>
    <row r="94" spans="2:12" x14ac:dyDescent="0.25">
      <c r="B94" s="202"/>
      <c r="C94" s="152"/>
      <c r="D94" s="152"/>
      <c r="E94" s="152"/>
      <c r="F94" s="152"/>
      <c r="G94" s="152"/>
      <c r="H94" s="152"/>
      <c r="I94" s="152"/>
      <c r="J94" s="152"/>
      <c r="K94" s="152"/>
      <c r="L94" s="153"/>
    </row>
    <row r="95" spans="2:12" x14ac:dyDescent="0.25">
      <c r="B95" s="241" t="s">
        <v>1569</v>
      </c>
      <c r="C95" s="242" t="s">
        <v>1570</v>
      </c>
      <c r="D95" s="243"/>
      <c r="E95" s="243"/>
      <c r="F95" s="244"/>
      <c r="G95" s="243"/>
      <c r="H95" s="243"/>
      <c r="I95" s="245"/>
      <c r="J95" s="176"/>
      <c r="K95" s="176"/>
      <c r="L95" s="246"/>
    </row>
    <row r="96" spans="2:12" x14ac:dyDescent="0.25">
      <c r="B96" s="241"/>
      <c r="C96" s="243"/>
      <c r="D96" s="243"/>
      <c r="E96" s="243"/>
      <c r="F96" s="244"/>
      <c r="G96" s="243"/>
      <c r="H96" s="243"/>
      <c r="I96" s="245"/>
      <c r="J96" s="176"/>
      <c r="K96" s="176"/>
      <c r="L96" s="246"/>
    </row>
    <row r="97" spans="2:12" x14ac:dyDescent="0.25">
      <c r="B97" s="247"/>
      <c r="C97" s="248" t="s">
        <v>1571</v>
      </c>
      <c r="D97" s="243"/>
      <c r="E97" s="243"/>
      <c r="F97" s="244"/>
      <c r="G97" s="243"/>
      <c r="H97" s="243"/>
      <c r="I97" s="245"/>
      <c r="J97" s="176"/>
      <c r="K97" s="176"/>
      <c r="L97" s="246"/>
    </row>
    <row r="98" spans="2:12" x14ac:dyDescent="0.25">
      <c r="B98" s="247"/>
      <c r="C98" s="248" t="s">
        <v>1572</v>
      </c>
      <c r="D98" s="248"/>
      <c r="E98" s="248"/>
      <c r="F98" s="244"/>
      <c r="G98" s="243"/>
      <c r="H98" s="243"/>
      <c r="I98" s="245"/>
      <c r="J98" s="176"/>
      <c r="K98" s="176"/>
      <c r="L98" s="246"/>
    </row>
    <row r="99" spans="2:12" x14ac:dyDescent="0.25">
      <c r="B99" s="247"/>
      <c r="C99" s="248" t="s">
        <v>1573</v>
      </c>
      <c r="D99" s="248"/>
      <c r="E99" s="248"/>
      <c r="F99" s="244"/>
      <c r="G99" s="243"/>
      <c r="H99" s="243"/>
      <c r="I99" s="245"/>
      <c r="J99" s="176"/>
      <c r="K99" s="176"/>
      <c r="L99" s="246"/>
    </row>
    <row r="100" spans="2:12" x14ac:dyDescent="0.25">
      <c r="B100" s="247"/>
      <c r="C100" s="248" t="s">
        <v>1574</v>
      </c>
      <c r="D100" s="248"/>
      <c r="E100" s="248"/>
      <c r="F100" s="244"/>
      <c r="G100" s="243"/>
      <c r="H100" s="243"/>
      <c r="I100" s="245"/>
      <c r="J100" s="176"/>
      <c r="K100" s="176"/>
      <c r="L100" s="246"/>
    </row>
    <row r="101" spans="2:12" x14ac:dyDescent="0.25">
      <c r="B101" s="247"/>
      <c r="C101" s="248" t="s">
        <v>1575</v>
      </c>
      <c r="D101" s="248"/>
      <c r="E101" s="248"/>
      <c r="F101" s="244"/>
      <c r="G101" s="243"/>
      <c r="H101" s="243"/>
      <c r="I101" s="245"/>
      <c r="J101" s="176"/>
      <c r="K101" s="176"/>
      <c r="L101" s="246"/>
    </row>
    <row r="102" spans="2:12" x14ac:dyDescent="0.25">
      <c r="B102" s="241"/>
      <c r="C102" s="243"/>
      <c r="D102" s="249" t="s">
        <v>1576</v>
      </c>
      <c r="E102" s="248"/>
      <c r="F102" s="244"/>
      <c r="G102" s="243"/>
      <c r="H102" s="243"/>
      <c r="I102" s="245"/>
      <c r="J102" s="176"/>
      <c r="K102" s="176"/>
      <c r="L102" s="246"/>
    </row>
    <row r="103" spans="2:12" x14ac:dyDescent="0.25">
      <c r="B103" s="241"/>
      <c r="C103" s="243"/>
      <c r="D103" s="249" t="s">
        <v>1577</v>
      </c>
      <c r="E103" s="248"/>
      <c r="F103" s="244"/>
      <c r="G103" s="243"/>
      <c r="H103" s="243"/>
      <c r="I103" s="245"/>
      <c r="J103" s="176"/>
      <c r="K103" s="176"/>
      <c r="L103" s="246"/>
    </row>
    <row r="104" spans="2:12" x14ac:dyDescent="0.25">
      <c r="B104" s="241"/>
      <c r="C104" s="243"/>
      <c r="D104" s="249" t="s">
        <v>1578</v>
      </c>
      <c r="E104" s="248"/>
      <c r="F104" s="244"/>
      <c r="G104" s="243"/>
      <c r="H104" s="243"/>
      <c r="I104" s="243"/>
      <c r="J104" s="250"/>
      <c r="K104" s="250"/>
      <c r="L104" s="246"/>
    </row>
    <row r="105" spans="2:12" x14ac:dyDescent="0.25">
      <c r="B105" s="241"/>
      <c r="C105" s="251" t="s">
        <v>1579</v>
      </c>
      <c r="D105" s="248"/>
      <c r="E105" s="248"/>
      <c r="F105" s="244"/>
      <c r="G105" s="243"/>
      <c r="H105" s="243"/>
      <c r="I105" s="243"/>
      <c r="J105" s="250"/>
      <c r="K105" s="250"/>
      <c r="L105" s="246"/>
    </row>
    <row r="106" spans="2:12" x14ac:dyDescent="0.25">
      <c r="B106" s="241"/>
      <c r="C106" s="251" t="s">
        <v>1580</v>
      </c>
      <c r="D106" s="243"/>
      <c r="E106" s="243"/>
      <c r="F106" s="244"/>
      <c r="G106" s="243"/>
      <c r="H106" s="243"/>
      <c r="I106" s="243"/>
      <c r="J106" s="250"/>
      <c r="K106" s="250"/>
      <c r="L106" s="246"/>
    </row>
    <row r="107" spans="2:12" x14ac:dyDescent="0.25">
      <c r="B107" s="241"/>
      <c r="C107" s="243"/>
      <c r="D107" s="243"/>
      <c r="E107" s="243"/>
      <c r="F107" s="243"/>
      <c r="G107" s="243"/>
      <c r="H107" s="243"/>
      <c r="I107" s="243"/>
      <c r="J107" s="250"/>
      <c r="K107" s="250"/>
      <c r="L107" s="246"/>
    </row>
    <row r="108" spans="2:12" x14ac:dyDescent="0.25">
      <c r="B108" s="241" t="s">
        <v>1581</v>
      </c>
      <c r="C108" s="242" t="s">
        <v>1582</v>
      </c>
      <c r="D108" s="252"/>
      <c r="E108" s="253" t="s">
        <v>1351</v>
      </c>
      <c r="F108" s="243"/>
      <c r="G108" s="243"/>
      <c r="H108" s="243"/>
      <c r="I108" s="243"/>
      <c r="J108" s="250"/>
      <c r="K108" s="250"/>
      <c r="L108" s="246"/>
    </row>
    <row r="109" spans="2:12" x14ac:dyDescent="0.25">
      <c r="B109" s="202"/>
      <c r="C109" s="152"/>
      <c r="D109" s="152"/>
      <c r="E109" s="152"/>
      <c r="F109" s="152"/>
      <c r="G109" s="152"/>
      <c r="H109" s="152"/>
      <c r="I109" s="152"/>
      <c r="J109" s="152"/>
      <c r="K109" s="152"/>
      <c r="L109" s="153"/>
    </row>
    <row r="110" spans="2:12" x14ac:dyDescent="0.25">
      <c r="B110" s="202"/>
      <c r="C110" s="152"/>
      <c r="D110" s="152"/>
      <c r="E110" s="152"/>
      <c r="F110" s="152"/>
      <c r="G110" s="152"/>
      <c r="H110" s="152"/>
      <c r="I110" s="152"/>
      <c r="J110" s="152"/>
      <c r="K110" s="152"/>
      <c r="L110" s="153"/>
    </row>
    <row r="111" spans="2:12" ht="15.75" thickBot="1" x14ac:dyDescent="0.3">
      <c r="B111" s="202"/>
      <c r="C111" s="152"/>
      <c r="D111" s="152"/>
      <c r="E111" s="152"/>
      <c r="F111" s="152"/>
      <c r="G111" s="152"/>
      <c r="H111" s="152"/>
      <c r="I111" s="152"/>
      <c r="J111" s="152"/>
      <c r="K111" s="152"/>
      <c r="L111" s="153"/>
    </row>
    <row r="112" spans="2:12" x14ac:dyDescent="0.25">
      <c r="B112" s="254">
        <v>3</v>
      </c>
      <c r="C112" s="148" t="s">
        <v>1438</v>
      </c>
      <c r="D112" s="149"/>
      <c r="E112" s="149"/>
      <c r="F112" s="149"/>
      <c r="G112" s="149"/>
      <c r="H112" s="149"/>
      <c r="I112" s="149"/>
      <c r="J112" s="149"/>
      <c r="K112" s="149"/>
      <c r="L112" s="150"/>
    </row>
    <row r="113" spans="2:12" x14ac:dyDescent="0.25">
      <c r="B113" s="255"/>
      <c r="C113" s="204"/>
      <c r="D113" s="204"/>
      <c r="E113" s="204"/>
      <c r="F113" s="204"/>
      <c r="G113" s="204"/>
      <c r="H113" s="204"/>
      <c r="I113" s="204"/>
      <c r="J113" s="204"/>
      <c r="K113" s="204"/>
      <c r="L113" s="205"/>
    </row>
    <row r="114" spans="2:12" x14ac:dyDescent="0.25">
      <c r="B114" s="151"/>
      <c r="C114" s="152"/>
      <c r="D114" s="152"/>
      <c r="E114" s="152"/>
      <c r="F114" s="152"/>
      <c r="G114" s="152"/>
      <c r="H114" s="152"/>
      <c r="I114" s="152"/>
      <c r="J114" s="152"/>
      <c r="K114" s="152"/>
      <c r="L114" s="153"/>
    </row>
    <row r="115" spans="2:12" x14ac:dyDescent="0.25">
      <c r="B115" s="151" t="s">
        <v>1439</v>
      </c>
      <c r="C115" s="203" t="s">
        <v>1440</v>
      </c>
      <c r="D115" s="152"/>
      <c r="E115" s="152"/>
      <c r="F115" s="152"/>
      <c r="G115" s="152"/>
      <c r="H115" s="152"/>
      <c r="I115" s="152"/>
      <c r="J115" s="152"/>
      <c r="K115" s="152"/>
      <c r="L115" s="153"/>
    </row>
    <row r="116" spans="2:12" x14ac:dyDescent="0.25">
      <c r="B116" s="151"/>
      <c r="C116" s="152"/>
      <c r="D116" s="152"/>
      <c r="E116" s="152"/>
      <c r="F116" s="152"/>
      <c r="G116" s="152"/>
      <c r="H116" s="152"/>
      <c r="I116" s="152"/>
      <c r="J116" s="152"/>
      <c r="K116" s="152"/>
      <c r="L116" s="153"/>
    </row>
    <row r="117" spans="2:12" x14ac:dyDescent="0.25">
      <c r="B117" s="151"/>
      <c r="C117" s="176"/>
      <c r="D117" s="176"/>
      <c r="E117" s="256" t="s">
        <v>1441</v>
      </c>
      <c r="F117" s="257" t="s">
        <v>1442</v>
      </c>
      <c r="G117" s="152"/>
      <c r="H117" s="152"/>
      <c r="I117" s="152"/>
      <c r="J117" s="152"/>
      <c r="K117" s="152"/>
      <c r="L117" s="153"/>
    </row>
    <row r="118" spans="2:12" x14ac:dyDescent="0.25">
      <c r="B118" s="151"/>
      <c r="C118" s="560" t="s">
        <v>1443</v>
      </c>
      <c r="D118" s="561"/>
      <c r="E118" s="258">
        <v>8.4</v>
      </c>
      <c r="F118" s="258">
        <v>9.1300000000000008</v>
      </c>
      <c r="G118" s="152"/>
      <c r="H118" s="152"/>
      <c r="I118" s="152"/>
      <c r="J118" s="152"/>
      <c r="K118" s="152"/>
      <c r="L118" s="153"/>
    </row>
    <row r="119" spans="2:12" x14ac:dyDescent="0.25">
      <c r="B119" s="151"/>
      <c r="C119" s="560" t="s">
        <v>501</v>
      </c>
      <c r="D119" s="561"/>
      <c r="E119" s="594">
        <v>7.6</v>
      </c>
      <c r="F119" s="594">
        <v>11.49</v>
      </c>
      <c r="G119" s="152"/>
      <c r="H119" s="152"/>
      <c r="I119" s="152"/>
      <c r="J119" s="152"/>
      <c r="K119" s="152"/>
      <c r="L119" s="153"/>
    </row>
    <row r="120" spans="2:12" x14ac:dyDescent="0.25">
      <c r="B120" s="151"/>
      <c r="C120" s="560" t="s">
        <v>503</v>
      </c>
      <c r="D120" s="561"/>
      <c r="E120" s="595"/>
      <c r="F120" s="595"/>
      <c r="G120" s="152"/>
      <c r="H120" s="152"/>
      <c r="I120" s="152"/>
      <c r="J120" s="152"/>
      <c r="K120" s="152"/>
      <c r="L120" s="153"/>
    </row>
    <row r="121" spans="2:12" x14ac:dyDescent="0.25">
      <c r="B121" s="151"/>
      <c r="C121" s="560" t="s">
        <v>1422</v>
      </c>
      <c r="D121" s="561"/>
      <c r="E121" s="258">
        <v>0.1</v>
      </c>
      <c r="F121" s="258">
        <v>0.1</v>
      </c>
      <c r="G121" s="152"/>
      <c r="H121" s="152"/>
      <c r="I121" s="152"/>
      <c r="J121" s="152"/>
      <c r="K121" s="152"/>
      <c r="L121" s="153"/>
    </row>
    <row r="122" spans="2:12" x14ac:dyDescent="0.25">
      <c r="B122" s="151"/>
      <c r="C122" s="596" t="s">
        <v>1444</v>
      </c>
      <c r="D122" s="596"/>
      <c r="E122" s="259">
        <v>7.3</v>
      </c>
      <c r="F122" s="259">
        <v>9.51</v>
      </c>
      <c r="G122" s="152"/>
      <c r="H122" s="152"/>
      <c r="I122" s="152"/>
      <c r="J122" s="152"/>
      <c r="K122" s="152"/>
      <c r="L122" s="153"/>
    </row>
    <row r="123" spans="2:12" x14ac:dyDescent="0.25">
      <c r="B123" s="151"/>
      <c r="C123" s="176"/>
      <c r="D123" s="204"/>
      <c r="E123" s="176"/>
      <c r="F123" s="176"/>
      <c r="G123" s="152"/>
      <c r="H123" s="152"/>
      <c r="I123" s="152"/>
      <c r="J123" s="152"/>
      <c r="K123" s="152"/>
      <c r="L123" s="153"/>
    </row>
    <row r="124" spans="2:12" x14ac:dyDescent="0.25">
      <c r="B124" s="151"/>
      <c r="C124" s="596" t="s">
        <v>1445</v>
      </c>
      <c r="D124" s="596"/>
      <c r="E124" s="259">
        <v>7.2</v>
      </c>
      <c r="F124" s="260">
        <v>7.2</v>
      </c>
      <c r="G124" s="152"/>
      <c r="H124" s="152"/>
      <c r="I124" s="152"/>
      <c r="J124" s="152"/>
      <c r="K124" s="152"/>
      <c r="L124" s="153"/>
    </row>
    <row r="125" spans="2:12" x14ac:dyDescent="0.25">
      <c r="B125" s="151"/>
      <c r="C125" s="152"/>
      <c r="D125" s="152"/>
      <c r="E125" s="261"/>
      <c r="F125" s="261"/>
      <c r="G125" s="152"/>
      <c r="H125" s="152"/>
      <c r="I125" s="152"/>
      <c r="J125" s="152"/>
      <c r="K125" s="152"/>
      <c r="L125" s="153"/>
    </row>
    <row r="126" spans="2:12" x14ac:dyDescent="0.25">
      <c r="B126" s="151"/>
      <c r="C126" s="596" t="s">
        <v>1583</v>
      </c>
      <c r="D126" s="596"/>
      <c r="E126" s="259">
        <v>7.6</v>
      </c>
      <c r="F126" s="259">
        <v>7.6</v>
      </c>
      <c r="G126" s="152"/>
      <c r="H126" s="152"/>
      <c r="I126" s="152"/>
      <c r="J126" s="152"/>
      <c r="K126" s="152"/>
      <c r="L126" s="153"/>
    </row>
    <row r="127" spans="2:12" x14ac:dyDescent="0.25">
      <c r="B127" s="151"/>
      <c r="C127" s="152"/>
      <c r="D127" s="152"/>
      <c r="E127" s="152"/>
      <c r="F127" s="152"/>
      <c r="G127" s="152"/>
      <c r="H127" s="152"/>
      <c r="I127" s="152"/>
      <c r="J127" s="152"/>
      <c r="K127" s="152"/>
      <c r="L127" s="153"/>
    </row>
    <row r="128" spans="2:12" x14ac:dyDescent="0.25">
      <c r="B128" s="151" t="s">
        <v>1446</v>
      </c>
      <c r="C128" s="203" t="s">
        <v>1447</v>
      </c>
      <c r="D128" s="152"/>
      <c r="E128" s="152"/>
      <c r="F128" s="152"/>
      <c r="G128" s="152"/>
      <c r="H128" s="152"/>
      <c r="I128" s="152"/>
      <c r="J128" s="152"/>
      <c r="K128" s="152"/>
      <c r="L128" s="153"/>
    </row>
    <row r="129" spans="2:13" x14ac:dyDescent="0.25">
      <c r="B129" s="151"/>
      <c r="C129" s="152"/>
      <c r="D129" s="152"/>
      <c r="E129" s="152"/>
      <c r="F129" s="152"/>
      <c r="G129" s="152"/>
      <c r="H129" s="152"/>
      <c r="I129" s="152"/>
      <c r="J129" s="152"/>
      <c r="K129" s="152"/>
      <c r="L129" s="153"/>
    </row>
    <row r="130" spans="2:13" x14ac:dyDescent="0.25">
      <c r="B130" s="151"/>
      <c r="C130" s="152"/>
      <c r="D130" s="152"/>
      <c r="E130" s="262" t="s">
        <v>1448</v>
      </c>
      <c r="F130" s="208" t="s">
        <v>116</v>
      </c>
      <c r="G130" s="208" t="s">
        <v>118</v>
      </c>
      <c r="H130" s="262" t="s">
        <v>120</v>
      </c>
      <c r="I130" s="208" t="s">
        <v>122</v>
      </c>
      <c r="J130" s="208" t="s">
        <v>124</v>
      </c>
      <c r="K130" s="208" t="s">
        <v>126</v>
      </c>
      <c r="L130" s="153"/>
    </row>
    <row r="131" spans="2:13" x14ac:dyDescent="0.25">
      <c r="B131" s="151"/>
      <c r="C131" s="560" t="s">
        <v>1443</v>
      </c>
      <c r="D131" s="561"/>
      <c r="E131" s="263">
        <v>4743</v>
      </c>
      <c r="F131" s="263">
        <v>2461</v>
      </c>
      <c r="G131" s="263">
        <v>2515</v>
      </c>
      <c r="H131" s="263">
        <v>1893</v>
      </c>
      <c r="I131" s="263">
        <v>2016</v>
      </c>
      <c r="J131" s="263">
        <v>8801</v>
      </c>
      <c r="K131" s="263">
        <v>12269</v>
      </c>
      <c r="L131" s="264"/>
    </row>
    <row r="132" spans="2:13" x14ac:dyDescent="0.25">
      <c r="B132" s="151"/>
      <c r="C132" s="560" t="s">
        <v>501</v>
      </c>
      <c r="D132" s="561"/>
      <c r="E132" s="566">
        <v>5062</v>
      </c>
      <c r="F132" s="566">
        <v>4374</v>
      </c>
      <c r="G132" s="566">
        <v>3855</v>
      </c>
      <c r="H132" s="566">
        <v>3234</v>
      </c>
      <c r="I132" s="566">
        <v>2253</v>
      </c>
      <c r="J132" s="566">
        <v>8890</v>
      </c>
      <c r="K132" s="566">
        <v>12379</v>
      </c>
      <c r="L132" s="264"/>
    </row>
    <row r="133" spans="2:13" x14ac:dyDescent="0.25">
      <c r="B133" s="151"/>
      <c r="C133" s="560" t="s">
        <v>503</v>
      </c>
      <c r="D133" s="561"/>
      <c r="E133" s="581">
        <v>5062</v>
      </c>
      <c r="F133" s="567">
        <v>4374</v>
      </c>
      <c r="G133" s="567">
        <v>3855</v>
      </c>
      <c r="H133" s="567">
        <v>3234</v>
      </c>
      <c r="I133" s="567">
        <v>2253</v>
      </c>
      <c r="J133" s="567">
        <v>8890</v>
      </c>
      <c r="K133" s="567">
        <v>12379</v>
      </c>
      <c r="L133" s="264"/>
    </row>
    <row r="134" spans="2:13" x14ac:dyDescent="0.25">
      <c r="B134" s="151"/>
      <c r="C134" s="560" t="s">
        <v>1422</v>
      </c>
      <c r="D134" s="561"/>
      <c r="E134" s="263">
        <v>6844</v>
      </c>
      <c r="F134" s="213"/>
      <c r="G134" s="213"/>
      <c r="H134" s="213"/>
      <c r="I134" s="213"/>
      <c r="J134" s="213"/>
      <c r="K134" s="213"/>
      <c r="L134" s="264"/>
    </row>
    <row r="135" spans="2:13" x14ac:dyDescent="0.25">
      <c r="B135" s="151"/>
      <c r="C135" s="265"/>
      <c r="D135" s="266" t="s">
        <v>1449</v>
      </c>
      <c r="E135" s="267">
        <f>E131+E132+E134</f>
        <v>16649</v>
      </c>
      <c r="F135" s="267">
        <f t="shared" ref="F135:K135" si="0">F131+F132+F134</f>
        <v>6835</v>
      </c>
      <c r="G135" s="267">
        <f t="shared" si="0"/>
        <v>6370</v>
      </c>
      <c r="H135" s="267">
        <f t="shared" si="0"/>
        <v>5127</v>
      </c>
      <c r="I135" s="267">
        <f t="shared" si="0"/>
        <v>4269</v>
      </c>
      <c r="J135" s="267">
        <f t="shared" si="0"/>
        <v>17691</v>
      </c>
      <c r="K135" s="267">
        <f t="shared" si="0"/>
        <v>24648</v>
      </c>
      <c r="L135" s="264"/>
    </row>
    <row r="136" spans="2:13" x14ac:dyDescent="0.25">
      <c r="B136" s="151"/>
      <c r="C136" s="176"/>
      <c r="D136" s="154"/>
      <c r="E136" s="261"/>
      <c r="F136" s="261"/>
      <c r="G136" s="261"/>
      <c r="H136" s="261"/>
      <c r="I136" s="261"/>
      <c r="J136" s="261"/>
      <c r="K136" s="261"/>
      <c r="L136" s="153"/>
      <c r="M136" s="268"/>
    </row>
    <row r="137" spans="2:13" x14ac:dyDescent="0.25">
      <c r="B137" s="151"/>
      <c r="C137" s="265"/>
      <c r="D137" s="266" t="s">
        <v>1450</v>
      </c>
      <c r="E137" s="267">
        <v>9442.7999999999993</v>
      </c>
      <c r="F137" s="267">
        <v>5700.5749999999998</v>
      </c>
      <c r="G137" s="267">
        <v>5934.759</v>
      </c>
      <c r="H137" s="267">
        <v>6594.759</v>
      </c>
      <c r="I137" s="267">
        <v>7174.5609999999997</v>
      </c>
      <c r="J137" s="267">
        <v>18462.013999999999</v>
      </c>
      <c r="K137" s="267">
        <v>13277.609</v>
      </c>
      <c r="L137" s="264"/>
    </row>
    <row r="138" spans="2:13" x14ac:dyDescent="0.25">
      <c r="B138" s="151"/>
      <c r="C138" s="152"/>
      <c r="D138" s="152"/>
      <c r="E138" s="152"/>
      <c r="F138" s="152"/>
      <c r="G138" s="152"/>
      <c r="H138" s="152"/>
      <c r="I138" s="216"/>
      <c r="J138" s="152"/>
      <c r="K138" s="152"/>
      <c r="L138" s="153"/>
    </row>
    <row r="139" spans="2:13" x14ac:dyDescent="0.25">
      <c r="B139" s="151"/>
      <c r="C139" s="152"/>
      <c r="D139" s="152"/>
      <c r="E139" s="152"/>
      <c r="F139" s="152"/>
      <c r="G139" s="152"/>
      <c r="H139" s="152"/>
      <c r="I139" s="152"/>
      <c r="J139" s="152"/>
      <c r="K139" s="152"/>
      <c r="L139" s="153"/>
    </row>
    <row r="140" spans="2:13" x14ac:dyDescent="0.25">
      <c r="B140" s="151" t="s">
        <v>1451</v>
      </c>
      <c r="C140" s="203" t="s">
        <v>1452</v>
      </c>
      <c r="D140" s="152"/>
      <c r="E140" s="152"/>
      <c r="F140" s="152"/>
      <c r="G140" s="152"/>
      <c r="H140" s="152"/>
      <c r="I140" s="152"/>
      <c r="J140" s="152"/>
      <c r="K140" s="152"/>
      <c r="L140" s="153"/>
    </row>
    <row r="141" spans="2:13" x14ac:dyDescent="0.25">
      <c r="B141" s="151"/>
      <c r="C141" s="152"/>
      <c r="D141" s="152"/>
      <c r="E141" s="152"/>
      <c r="F141" s="152"/>
      <c r="G141" s="152"/>
      <c r="H141" s="152"/>
      <c r="I141" s="152"/>
      <c r="J141" s="152"/>
      <c r="K141" s="152"/>
      <c r="L141" s="153"/>
    </row>
    <row r="142" spans="2:13" x14ac:dyDescent="0.25">
      <c r="B142" s="151"/>
      <c r="C142" s="152"/>
      <c r="D142" s="152"/>
      <c r="E142" s="208" t="s">
        <v>114</v>
      </c>
      <c r="F142" s="208" t="s">
        <v>116</v>
      </c>
      <c r="G142" s="208" t="s">
        <v>118</v>
      </c>
      <c r="H142" s="262" t="s">
        <v>120</v>
      </c>
      <c r="I142" s="208" t="s">
        <v>122</v>
      </c>
      <c r="J142" s="208" t="s">
        <v>124</v>
      </c>
      <c r="K142" s="208" t="s">
        <v>126</v>
      </c>
      <c r="L142" s="153"/>
    </row>
    <row r="143" spans="2:13" x14ac:dyDescent="0.25">
      <c r="B143" s="151"/>
      <c r="C143" s="560" t="s">
        <v>1443</v>
      </c>
      <c r="D143" s="561"/>
      <c r="E143" s="263">
        <v>4468.817</v>
      </c>
      <c r="F143" s="263">
        <v>2273.2339999999999</v>
      </c>
      <c r="G143" s="263">
        <v>2401.634</v>
      </c>
      <c r="H143" s="263">
        <v>1773.8320000000001</v>
      </c>
      <c r="I143" s="263">
        <v>1932.201</v>
      </c>
      <c r="J143" s="263">
        <v>8675.8259999999991</v>
      </c>
      <c r="K143" s="263">
        <v>13172.805</v>
      </c>
      <c r="L143" s="264"/>
      <c r="M143" s="269"/>
    </row>
    <row r="144" spans="2:13" x14ac:dyDescent="0.25">
      <c r="B144" s="151"/>
      <c r="C144" s="560" t="s">
        <v>501</v>
      </c>
      <c r="D144" s="561"/>
      <c r="E144" s="566">
        <v>2193.1639999999998</v>
      </c>
      <c r="F144" s="566">
        <v>2043.028</v>
      </c>
      <c r="G144" s="566">
        <v>2025.9659999999999</v>
      </c>
      <c r="H144" s="566">
        <v>2018.7719999999999</v>
      </c>
      <c r="I144" s="566">
        <v>1916.018</v>
      </c>
      <c r="J144" s="566">
        <v>9045.5759999999991</v>
      </c>
      <c r="K144" s="566">
        <v>20804.413</v>
      </c>
      <c r="L144" s="264"/>
    </row>
    <row r="145" spans="2:12" x14ac:dyDescent="0.25">
      <c r="B145" s="151"/>
      <c r="C145" s="560" t="s">
        <v>503</v>
      </c>
      <c r="D145" s="561"/>
      <c r="E145" s="581">
        <v>2193.1639999999998</v>
      </c>
      <c r="F145" s="567">
        <v>2043.028</v>
      </c>
      <c r="G145" s="567">
        <v>2025.9659999999999</v>
      </c>
      <c r="H145" s="567">
        <v>2018.7719999999999</v>
      </c>
      <c r="I145" s="567">
        <v>1916.018</v>
      </c>
      <c r="J145" s="567">
        <v>9045.5759999999991</v>
      </c>
      <c r="K145" s="567">
        <v>20804.413</v>
      </c>
      <c r="L145" s="264"/>
    </row>
    <row r="146" spans="2:12" x14ac:dyDescent="0.25">
      <c r="B146" s="151"/>
      <c r="C146" s="560" t="s">
        <v>1422</v>
      </c>
      <c r="D146" s="561"/>
      <c r="E146" s="263">
        <v>6844</v>
      </c>
      <c r="F146" s="263"/>
      <c r="G146" s="263"/>
      <c r="H146" s="263"/>
      <c r="I146" s="263"/>
      <c r="J146" s="263"/>
      <c r="K146" s="263"/>
      <c r="L146" s="264"/>
    </row>
    <row r="147" spans="2:12" x14ac:dyDescent="0.25">
      <c r="B147" s="151"/>
      <c r="C147" s="265"/>
      <c r="D147" s="266" t="s">
        <v>1453</v>
      </c>
      <c r="E147" s="267">
        <f>E143+E144+E146</f>
        <v>13505.981</v>
      </c>
      <c r="F147" s="267">
        <f t="shared" ref="F147:K147" si="1">F143+F144+F146</f>
        <v>4316.2619999999997</v>
      </c>
      <c r="G147" s="267">
        <f t="shared" si="1"/>
        <v>4427.6000000000004</v>
      </c>
      <c r="H147" s="267">
        <f t="shared" si="1"/>
        <v>3792.6040000000003</v>
      </c>
      <c r="I147" s="267">
        <f t="shared" si="1"/>
        <v>3848.2190000000001</v>
      </c>
      <c r="J147" s="267">
        <f t="shared" si="1"/>
        <v>17721.401999999998</v>
      </c>
      <c r="K147" s="267">
        <f t="shared" si="1"/>
        <v>33977.218000000001</v>
      </c>
      <c r="L147" s="264"/>
    </row>
    <row r="148" spans="2:12" x14ac:dyDescent="0.25">
      <c r="B148" s="151"/>
      <c r="C148" s="176"/>
      <c r="D148" s="154"/>
      <c r="E148" s="270"/>
      <c r="F148" s="270"/>
      <c r="G148" s="270"/>
      <c r="H148" s="270"/>
      <c r="I148" s="270"/>
      <c r="J148" s="270"/>
      <c r="K148" s="270"/>
      <c r="L148" s="153"/>
    </row>
    <row r="149" spans="2:12" x14ac:dyDescent="0.25">
      <c r="B149" s="151"/>
      <c r="C149" s="271"/>
      <c r="D149" s="266" t="s">
        <v>1454</v>
      </c>
      <c r="E149" s="267">
        <f>E137</f>
        <v>9442.7999999999993</v>
      </c>
      <c r="F149" s="267">
        <f t="shared" ref="F149:K149" si="2">F137</f>
        <v>5700.5749999999998</v>
      </c>
      <c r="G149" s="267">
        <f t="shared" si="2"/>
        <v>5934.759</v>
      </c>
      <c r="H149" s="267">
        <f t="shared" si="2"/>
        <v>6594.759</v>
      </c>
      <c r="I149" s="267">
        <f t="shared" si="2"/>
        <v>7174.5609999999997</v>
      </c>
      <c r="J149" s="267">
        <f t="shared" si="2"/>
        <v>18462.013999999999</v>
      </c>
      <c r="K149" s="267">
        <f t="shared" si="2"/>
        <v>13277.609</v>
      </c>
      <c r="L149" s="264"/>
    </row>
    <row r="150" spans="2:12" x14ac:dyDescent="0.25">
      <c r="B150" s="151"/>
      <c r="C150" s="568" t="s">
        <v>1455</v>
      </c>
      <c r="D150" s="568"/>
      <c r="E150" s="263">
        <f>E149</f>
        <v>9442.7999999999993</v>
      </c>
      <c r="F150" s="263">
        <f t="shared" ref="F150:K150" si="3">F149</f>
        <v>5700.5749999999998</v>
      </c>
      <c r="G150" s="263">
        <f t="shared" si="3"/>
        <v>5934.759</v>
      </c>
      <c r="H150" s="263">
        <f t="shared" si="3"/>
        <v>6594.759</v>
      </c>
      <c r="I150" s="263">
        <f t="shared" si="3"/>
        <v>7174.5609999999997</v>
      </c>
      <c r="J150" s="263">
        <f t="shared" si="3"/>
        <v>18462.013999999999</v>
      </c>
      <c r="K150" s="263">
        <f t="shared" si="3"/>
        <v>13277.609</v>
      </c>
      <c r="L150" s="153"/>
    </row>
    <row r="151" spans="2:12" x14ac:dyDescent="0.25">
      <c r="B151" s="151"/>
      <c r="C151" s="568" t="s">
        <v>1456</v>
      </c>
      <c r="D151" s="568"/>
      <c r="E151" s="213"/>
      <c r="F151" s="213"/>
      <c r="G151" s="213"/>
      <c r="H151" s="213"/>
      <c r="I151" s="213"/>
      <c r="J151" s="213"/>
      <c r="K151" s="213"/>
      <c r="L151" s="153"/>
    </row>
    <row r="152" spans="2:12" x14ac:dyDescent="0.25">
      <c r="B152" s="151"/>
      <c r="C152" s="152"/>
      <c r="D152" s="152"/>
      <c r="E152" s="152"/>
      <c r="F152" s="152"/>
      <c r="G152" s="152"/>
      <c r="H152" s="152"/>
      <c r="I152" s="152"/>
      <c r="J152" s="152"/>
      <c r="K152" s="152"/>
      <c r="L152" s="153"/>
    </row>
    <row r="153" spans="2:12" x14ac:dyDescent="0.25">
      <c r="B153" s="151"/>
      <c r="C153" s="152"/>
      <c r="D153" s="152"/>
      <c r="E153" s="152"/>
      <c r="F153" s="152"/>
      <c r="G153" s="152"/>
      <c r="H153" s="152"/>
      <c r="I153" s="152"/>
      <c r="J153" s="152"/>
      <c r="K153" s="152"/>
      <c r="L153" s="153"/>
    </row>
    <row r="154" spans="2:12" x14ac:dyDescent="0.25">
      <c r="B154" s="151" t="s">
        <v>1457</v>
      </c>
      <c r="C154" s="203" t="s">
        <v>1458</v>
      </c>
      <c r="D154" s="152"/>
      <c r="E154" s="216"/>
      <c r="F154" s="152"/>
      <c r="G154" s="152"/>
      <c r="H154" s="152"/>
      <c r="I154" s="216"/>
      <c r="J154" s="216"/>
      <c r="K154" s="216"/>
      <c r="L154" s="153"/>
    </row>
    <row r="155" spans="2:12" x14ac:dyDescent="0.25">
      <c r="B155" s="151"/>
      <c r="C155" s="152"/>
      <c r="D155" s="152"/>
      <c r="E155" s="152"/>
      <c r="F155" s="152"/>
      <c r="G155" s="152"/>
      <c r="H155" s="152"/>
      <c r="I155" s="152"/>
      <c r="J155" s="152"/>
      <c r="K155" s="152"/>
      <c r="L155" s="153"/>
    </row>
    <row r="156" spans="2:12" x14ac:dyDescent="0.25">
      <c r="B156" s="151"/>
      <c r="C156" s="272" t="s">
        <v>1460</v>
      </c>
      <c r="D156" s="569"/>
      <c r="E156" s="570"/>
      <c r="F156" s="570"/>
      <c r="G156" s="570"/>
      <c r="H156" s="570"/>
      <c r="I156" s="570"/>
      <c r="J156" s="570"/>
      <c r="K156" s="570"/>
      <c r="L156" s="153"/>
    </row>
    <row r="157" spans="2:12" ht="243.75" customHeight="1" x14ac:dyDescent="0.25">
      <c r="B157" s="151"/>
      <c r="C157" s="273"/>
      <c r="D157" s="571" t="s">
        <v>1584</v>
      </c>
      <c r="E157" s="572"/>
      <c r="F157" s="572"/>
      <c r="G157" s="572"/>
      <c r="H157" s="572"/>
      <c r="I157" s="573"/>
      <c r="J157" s="573"/>
      <c r="K157" s="573"/>
      <c r="L157" s="153"/>
    </row>
    <row r="158" spans="2:12" x14ac:dyDescent="0.25">
      <c r="B158" s="151"/>
      <c r="C158" s="274"/>
      <c r="D158" s="275"/>
      <c r="E158" s="276"/>
      <c r="F158" s="176"/>
      <c r="G158" s="176"/>
      <c r="H158" s="176"/>
      <c r="I158" s="152"/>
      <c r="J158" s="152"/>
      <c r="K158" s="277"/>
      <c r="L158" s="153"/>
    </row>
    <row r="159" spans="2:12" x14ac:dyDescent="0.25">
      <c r="B159" s="151"/>
      <c r="C159" s="278"/>
      <c r="D159" s="279" t="s">
        <v>706</v>
      </c>
      <c r="E159" s="279" t="s">
        <v>1459</v>
      </c>
      <c r="F159" s="152"/>
      <c r="G159" s="152"/>
      <c r="H159" s="176"/>
      <c r="I159" s="176"/>
      <c r="J159" s="204"/>
      <c r="K159" s="277"/>
      <c r="L159" s="153"/>
    </row>
    <row r="160" spans="2:12" x14ac:dyDescent="0.25">
      <c r="B160" s="151"/>
      <c r="C160" s="280" t="s">
        <v>1585</v>
      </c>
      <c r="D160" s="281">
        <v>43862</v>
      </c>
      <c r="E160" s="282">
        <v>6.8</v>
      </c>
      <c r="F160" s="152"/>
      <c r="G160" s="152"/>
      <c r="H160" s="176"/>
      <c r="I160" s="176"/>
      <c r="J160" s="152"/>
      <c r="K160" s="277"/>
      <c r="L160" s="153"/>
    </row>
    <row r="161" spans="2:12" x14ac:dyDescent="0.25">
      <c r="B161" s="151"/>
      <c r="C161" s="280" t="s">
        <v>1586</v>
      </c>
      <c r="D161" s="281">
        <v>16808</v>
      </c>
      <c r="E161" s="282">
        <v>8.1</v>
      </c>
      <c r="F161" s="152"/>
      <c r="G161" s="152"/>
      <c r="H161" s="176"/>
      <c r="I161" s="152"/>
      <c r="J161" s="152"/>
      <c r="K161" s="277"/>
      <c r="L161" s="153"/>
    </row>
    <row r="162" spans="2:12" x14ac:dyDescent="0.25">
      <c r="B162" s="151"/>
      <c r="C162" s="272" t="s">
        <v>1463</v>
      </c>
      <c r="D162" s="574"/>
      <c r="E162" s="570"/>
      <c r="F162" s="575"/>
      <c r="G162" s="575"/>
      <c r="H162" s="575"/>
      <c r="I162" s="575"/>
      <c r="J162" s="575"/>
      <c r="K162" s="575"/>
      <c r="L162" s="153"/>
    </row>
    <row r="163" spans="2:12" ht="66" customHeight="1" x14ac:dyDescent="0.25">
      <c r="B163" s="151"/>
      <c r="C163" s="273"/>
      <c r="D163" s="576" t="s">
        <v>1587</v>
      </c>
      <c r="E163" s="577"/>
      <c r="F163" s="577"/>
      <c r="G163" s="577"/>
      <c r="H163" s="577"/>
      <c r="I163" s="577"/>
      <c r="J163" s="577"/>
      <c r="K163" s="578"/>
      <c r="L163" s="153"/>
    </row>
    <row r="164" spans="2:12" x14ac:dyDescent="0.25">
      <c r="B164" s="151"/>
      <c r="C164" s="274"/>
      <c r="D164" s="283"/>
      <c r="E164" s="174"/>
      <c r="F164" s="152"/>
      <c r="G164" s="152"/>
      <c r="H164" s="152"/>
      <c r="I164" s="152"/>
      <c r="J164" s="152"/>
      <c r="K164" s="277"/>
      <c r="L164" s="153"/>
    </row>
    <row r="165" spans="2:12" x14ac:dyDescent="0.25">
      <c r="B165" s="151"/>
      <c r="C165" s="278"/>
      <c r="D165" s="279" t="s">
        <v>706</v>
      </c>
      <c r="E165" s="279" t="s">
        <v>1459</v>
      </c>
      <c r="F165" s="284"/>
      <c r="G165" s="152"/>
      <c r="H165" s="152"/>
      <c r="I165" s="152"/>
      <c r="J165" s="152"/>
      <c r="K165" s="277"/>
      <c r="L165" s="153"/>
    </row>
    <row r="166" spans="2:12" x14ac:dyDescent="0.25">
      <c r="B166" s="151"/>
      <c r="C166" s="280" t="s">
        <v>1588</v>
      </c>
      <c r="D166" s="281">
        <v>4082</v>
      </c>
      <c r="E166" s="282">
        <v>8.6</v>
      </c>
      <c r="F166" s="284"/>
      <c r="G166" s="152"/>
      <c r="H166" s="152"/>
      <c r="I166" s="176"/>
      <c r="J166" s="152"/>
      <c r="K166" s="277"/>
      <c r="L166" s="153"/>
    </row>
    <row r="167" spans="2:12" x14ac:dyDescent="0.25">
      <c r="B167" s="151"/>
      <c r="C167" s="280" t="s">
        <v>1589</v>
      </c>
      <c r="D167" s="281">
        <v>5453</v>
      </c>
      <c r="E167" s="285">
        <v>8.9</v>
      </c>
      <c r="F167" s="283"/>
      <c r="G167" s="174"/>
      <c r="H167" s="276"/>
      <c r="I167" s="276"/>
      <c r="J167" s="174"/>
      <c r="K167" s="175"/>
      <c r="L167" s="153"/>
    </row>
    <row r="168" spans="2:12" x14ac:dyDescent="0.25">
      <c r="B168" s="151"/>
      <c r="C168" s="152"/>
      <c r="D168" s="152"/>
      <c r="E168" s="152"/>
      <c r="F168" s="152"/>
      <c r="G168" s="152"/>
      <c r="H168" s="152"/>
      <c r="I168" s="152"/>
      <c r="J168" s="152"/>
      <c r="K168" s="152"/>
      <c r="L168" s="153"/>
    </row>
    <row r="169" spans="2:12" x14ac:dyDescent="0.25">
      <c r="B169" s="151"/>
      <c r="C169" s="152"/>
      <c r="D169" s="152"/>
      <c r="E169" s="152"/>
      <c r="F169" s="152"/>
      <c r="G169" s="152"/>
      <c r="H169" s="152"/>
      <c r="I169" s="152"/>
      <c r="J169" s="152"/>
      <c r="K169" s="152"/>
      <c r="L169" s="153"/>
    </row>
    <row r="170" spans="2:12" x14ac:dyDescent="0.25">
      <c r="B170" s="151" t="s">
        <v>1464</v>
      </c>
      <c r="C170" s="203" t="s">
        <v>1590</v>
      </c>
      <c r="D170" s="152"/>
      <c r="E170" s="152"/>
      <c r="F170" s="152"/>
      <c r="G170" s="152"/>
      <c r="H170" s="152"/>
      <c r="I170" s="152"/>
      <c r="J170" s="152"/>
      <c r="K170" s="152"/>
      <c r="L170" s="153"/>
    </row>
    <row r="171" spans="2:12" x14ac:dyDescent="0.25">
      <c r="B171" s="151"/>
      <c r="C171" s="152"/>
      <c r="D171" s="152"/>
      <c r="E171" s="579" t="s">
        <v>1591</v>
      </c>
      <c r="F171" s="152"/>
      <c r="G171" s="176"/>
      <c r="H171" s="152"/>
      <c r="I171" s="152"/>
      <c r="J171" s="152"/>
      <c r="K171" s="152"/>
      <c r="L171" s="153"/>
    </row>
    <row r="172" spans="2:12" x14ac:dyDescent="0.25">
      <c r="B172" s="151"/>
      <c r="C172" s="152"/>
      <c r="D172" s="152"/>
      <c r="E172" s="580"/>
      <c r="F172" s="152"/>
      <c r="G172" s="152"/>
      <c r="H172" s="152"/>
      <c r="I172" s="152"/>
      <c r="J172" s="152"/>
      <c r="K172" s="152"/>
      <c r="L172" s="153"/>
    </row>
    <row r="173" spans="2:12" x14ac:dyDescent="0.25">
      <c r="B173" s="151"/>
      <c r="C173" s="560" t="s">
        <v>1592</v>
      </c>
      <c r="D173" s="561"/>
      <c r="E173" s="213"/>
      <c r="F173" s="152"/>
      <c r="G173" s="152"/>
      <c r="H173" s="152"/>
      <c r="I173" s="152"/>
      <c r="J173" s="152"/>
      <c r="K173" s="152"/>
      <c r="L173" s="153"/>
    </row>
    <row r="174" spans="2:12" x14ac:dyDescent="0.25">
      <c r="B174" s="151"/>
      <c r="C174" s="560" t="s">
        <v>1593</v>
      </c>
      <c r="D174" s="561"/>
      <c r="E174" s="213"/>
      <c r="F174" s="152"/>
      <c r="G174" s="152"/>
      <c r="H174" s="152"/>
      <c r="I174" s="152"/>
      <c r="J174" s="152"/>
      <c r="K174" s="152"/>
      <c r="L174" s="153"/>
    </row>
    <row r="175" spans="2:12" x14ac:dyDescent="0.25">
      <c r="B175" s="151"/>
      <c r="C175" s="560" t="s">
        <v>1594</v>
      </c>
      <c r="D175" s="561"/>
      <c r="E175" s="213">
        <v>4698</v>
      </c>
      <c r="F175" s="152"/>
      <c r="G175" s="152"/>
      <c r="H175" s="152"/>
      <c r="I175" s="152"/>
      <c r="J175" s="152"/>
      <c r="K175" s="152"/>
      <c r="L175" s="153"/>
    </row>
    <row r="176" spans="2:12" x14ac:dyDescent="0.25">
      <c r="B176" s="151"/>
      <c r="C176" s="560" t="s">
        <v>1595</v>
      </c>
      <c r="D176" s="561"/>
      <c r="E176" s="213">
        <v>28275</v>
      </c>
      <c r="F176" s="152"/>
      <c r="G176" s="152"/>
      <c r="H176" s="152"/>
      <c r="I176" s="152"/>
      <c r="J176" s="152"/>
      <c r="K176" s="152"/>
      <c r="L176" s="153"/>
    </row>
    <row r="177" spans="2:12" x14ac:dyDescent="0.25">
      <c r="B177" s="151"/>
      <c r="C177" s="560" t="s">
        <v>1596</v>
      </c>
      <c r="D177" s="561"/>
      <c r="E177" s="213">
        <v>2400</v>
      </c>
      <c r="F177" s="152"/>
      <c r="G177" s="152"/>
      <c r="H177" s="152"/>
      <c r="I177" s="152"/>
      <c r="J177" s="152"/>
      <c r="K177" s="152"/>
      <c r="L177" s="153"/>
    </row>
    <row r="178" spans="2:12" x14ac:dyDescent="0.25">
      <c r="B178" s="151"/>
      <c r="C178" s="562" t="s">
        <v>1422</v>
      </c>
      <c r="D178" s="188" t="s">
        <v>1597</v>
      </c>
      <c r="E178" s="213"/>
      <c r="F178" s="152"/>
      <c r="G178" s="152"/>
      <c r="H178" s="152"/>
      <c r="I178" s="152"/>
      <c r="J178" s="152"/>
      <c r="K178" s="152"/>
      <c r="L178" s="153"/>
    </row>
    <row r="179" spans="2:12" x14ac:dyDescent="0.25">
      <c r="B179" s="151"/>
      <c r="C179" s="563"/>
      <c r="D179" s="188" t="s">
        <v>97</v>
      </c>
      <c r="E179" s="213">
        <v>6844</v>
      </c>
      <c r="F179" s="152"/>
      <c r="G179" s="152"/>
      <c r="H179" s="152"/>
      <c r="I179" s="152"/>
      <c r="J179" s="152"/>
      <c r="K179" s="152"/>
      <c r="L179" s="153"/>
    </row>
    <row r="180" spans="2:12" x14ac:dyDescent="0.25">
      <c r="B180" s="151"/>
      <c r="C180" s="564" t="s">
        <v>1598</v>
      </c>
      <c r="D180" s="565"/>
      <c r="E180" s="221">
        <f>SUM(E173:E179)</f>
        <v>42217</v>
      </c>
      <c r="F180" s="152"/>
      <c r="G180" s="152"/>
      <c r="H180" s="152"/>
      <c r="I180" s="152"/>
      <c r="J180" s="152"/>
      <c r="K180" s="152"/>
      <c r="L180" s="153"/>
    </row>
    <row r="181" spans="2:12" x14ac:dyDescent="0.25">
      <c r="B181" s="151"/>
      <c r="C181" s="558" t="s">
        <v>1599</v>
      </c>
      <c r="D181" s="559"/>
      <c r="E181" s="286">
        <f>E180/F89</f>
        <v>0.63401034089983788</v>
      </c>
      <c r="F181" s="152"/>
      <c r="G181" s="152"/>
      <c r="H181" s="152"/>
      <c r="I181" s="152"/>
      <c r="J181" s="152"/>
      <c r="K181" s="152"/>
      <c r="L181" s="153"/>
    </row>
    <row r="182" spans="2:12" x14ac:dyDescent="0.25">
      <c r="B182" s="151"/>
      <c r="C182" s="287"/>
      <c r="D182" s="154"/>
      <c r="E182" s="152"/>
      <c r="F182" s="152"/>
      <c r="G182" s="152"/>
      <c r="H182" s="152"/>
      <c r="I182" s="152"/>
      <c r="J182" s="152"/>
      <c r="K182" s="152"/>
      <c r="L182" s="153"/>
    </row>
    <row r="183" spans="2:12" x14ac:dyDescent="0.25">
      <c r="B183" s="151"/>
      <c r="C183" s="560" t="s">
        <v>1600</v>
      </c>
      <c r="D183" s="561"/>
      <c r="E183" s="288">
        <v>0</v>
      </c>
      <c r="F183" s="279" t="s">
        <v>1601</v>
      </c>
      <c r="G183" s="152"/>
      <c r="H183" s="176"/>
      <c r="I183" s="152"/>
      <c r="J183" s="152"/>
      <c r="K183" s="152"/>
      <c r="L183" s="153"/>
    </row>
    <row r="184" spans="2:12" x14ac:dyDescent="0.25">
      <c r="B184" s="151"/>
      <c r="C184" s="558" t="s">
        <v>1602</v>
      </c>
      <c r="D184" s="559"/>
      <c r="E184" s="289"/>
      <c r="F184" s="290"/>
      <c r="G184" s="152"/>
      <c r="H184" s="152"/>
      <c r="I184" s="152"/>
      <c r="J184" s="152"/>
      <c r="K184" s="152"/>
      <c r="L184" s="153"/>
    </row>
    <row r="185" spans="2:12" x14ac:dyDescent="0.25">
      <c r="B185" s="151"/>
      <c r="C185" s="287"/>
      <c r="D185" s="154"/>
      <c r="E185" s="152"/>
      <c r="F185" s="152"/>
      <c r="G185" s="152"/>
      <c r="H185" s="152"/>
      <c r="I185" s="152"/>
      <c r="J185" s="152"/>
      <c r="K185" s="152"/>
      <c r="L185" s="153"/>
    </row>
    <row r="186" spans="2:12" x14ac:dyDescent="0.25">
      <c r="B186" s="151"/>
      <c r="C186" s="152"/>
      <c r="D186" s="152"/>
      <c r="E186" s="152"/>
      <c r="F186" s="152"/>
      <c r="G186" s="152"/>
      <c r="H186" s="152"/>
      <c r="I186" s="152"/>
      <c r="J186" s="152"/>
      <c r="K186" s="152"/>
      <c r="L186" s="153"/>
    </row>
    <row r="187" spans="2:12" x14ac:dyDescent="0.25">
      <c r="B187" s="151" t="s">
        <v>1603</v>
      </c>
      <c r="C187" s="203" t="s">
        <v>1465</v>
      </c>
      <c r="D187" s="152"/>
      <c r="E187" s="152"/>
      <c r="F187" s="152"/>
      <c r="G187" s="152"/>
      <c r="H187" s="152"/>
      <c r="I187" s="152"/>
      <c r="J187" s="152"/>
      <c r="K187" s="152"/>
      <c r="L187" s="153"/>
    </row>
    <row r="188" spans="2:12" x14ac:dyDescent="0.25">
      <c r="B188" s="151"/>
      <c r="C188" s="152"/>
      <c r="D188" s="152"/>
      <c r="E188" s="152"/>
      <c r="F188" s="152"/>
      <c r="G188" s="152"/>
      <c r="H188" s="152"/>
      <c r="I188" s="152"/>
      <c r="J188" s="152"/>
      <c r="K188" s="152"/>
      <c r="L188" s="153"/>
    </row>
    <row r="189" spans="2:12" x14ac:dyDescent="0.25">
      <c r="B189" s="151"/>
      <c r="C189" s="152"/>
      <c r="D189" s="208" t="s">
        <v>1430</v>
      </c>
      <c r="E189" s="208" t="s">
        <v>1459</v>
      </c>
      <c r="F189" s="152"/>
      <c r="G189" s="152"/>
      <c r="H189" s="152"/>
      <c r="I189" s="152"/>
      <c r="J189" s="152"/>
      <c r="K189" s="152"/>
      <c r="L189" s="153"/>
    </row>
    <row r="190" spans="2:12" x14ac:dyDescent="0.25">
      <c r="B190" s="151"/>
      <c r="C190" s="227" t="s">
        <v>1466</v>
      </c>
      <c r="D190" s="213"/>
      <c r="E190" s="258"/>
      <c r="F190" s="152"/>
      <c r="G190" s="152"/>
      <c r="H190" s="152"/>
      <c r="I190" s="152"/>
      <c r="J190" s="152"/>
      <c r="K190" s="152"/>
      <c r="L190" s="153"/>
    </row>
    <row r="191" spans="2:12" x14ac:dyDescent="0.25">
      <c r="B191" s="151"/>
      <c r="C191" s="227" t="s">
        <v>1467</v>
      </c>
      <c r="D191" s="213">
        <f>E179</f>
        <v>6844</v>
      </c>
      <c r="E191" s="258">
        <v>7.46E-2</v>
      </c>
      <c r="F191" s="176" t="s">
        <v>1795</v>
      </c>
      <c r="G191" s="152"/>
      <c r="H191" s="152"/>
      <c r="I191" s="152"/>
      <c r="J191" s="152"/>
      <c r="K191" s="152"/>
      <c r="L191" s="153"/>
    </row>
    <row r="192" spans="2:12" x14ac:dyDescent="0.25">
      <c r="B192" s="151"/>
      <c r="C192" s="227" t="s">
        <v>1468</v>
      </c>
      <c r="D192" s="213"/>
      <c r="E192" s="291"/>
      <c r="F192" s="152"/>
      <c r="G192" s="152"/>
      <c r="H192" s="152"/>
      <c r="I192" s="152"/>
      <c r="J192" s="152"/>
      <c r="K192" s="152"/>
      <c r="L192" s="153"/>
    </row>
    <row r="193" spans="2:12" x14ac:dyDescent="0.25">
      <c r="B193" s="151"/>
      <c r="C193" s="271" t="s">
        <v>99</v>
      </c>
      <c r="D193" s="221">
        <f>D191</f>
        <v>6844</v>
      </c>
      <c r="E193" s="259">
        <f>E191</f>
        <v>7.46E-2</v>
      </c>
      <c r="F193" s="176"/>
      <c r="G193" s="152"/>
      <c r="H193" s="152"/>
      <c r="I193" s="152"/>
      <c r="J193" s="152"/>
      <c r="K193" s="152"/>
      <c r="L193" s="153"/>
    </row>
    <row r="194" spans="2:12" ht="15.75" thickBot="1" x14ac:dyDescent="0.3">
      <c r="B194" s="292"/>
      <c r="C194" s="293"/>
      <c r="D194" s="293"/>
      <c r="E194" s="293"/>
      <c r="F194" s="293"/>
      <c r="G194" s="293"/>
      <c r="H194" s="293"/>
      <c r="I194" s="293"/>
      <c r="J194" s="293"/>
      <c r="K194" s="293"/>
      <c r="L194" s="294"/>
    </row>
    <row r="232" spans="2:3" x14ac:dyDescent="0.25">
      <c r="B232" s="295"/>
      <c r="C232" s="296"/>
    </row>
  </sheetData>
  <sheetProtection password="CC13" sheet="1" objects="1" scenarios="1"/>
  <mergeCells count="57">
    <mergeCell ref="F46:I46"/>
    <mergeCell ref="D4:F4"/>
    <mergeCell ref="F41:H41"/>
    <mergeCell ref="F42:H42"/>
    <mergeCell ref="F43:H43"/>
    <mergeCell ref="F45:I45"/>
    <mergeCell ref="C132:D132"/>
    <mergeCell ref="F47:I47"/>
    <mergeCell ref="C60:E60"/>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6"/>
  <sheetViews>
    <sheetView showGridLines="0" view="pageBreakPreview" topLeftCell="A88" zoomScale="60" zoomScaleNormal="100" workbookViewId="0">
      <selection activeCell="C24" sqref="C24"/>
    </sheetView>
  </sheetViews>
  <sheetFormatPr baseColWidth="10" defaultColWidth="11.42578125" defaultRowHeight="15" x14ac:dyDescent="0.25"/>
  <cols>
    <col min="1" max="1" width="3.140625" style="65"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5"/>
  </cols>
  <sheetData>
    <row r="1" spans="1:97" ht="15.75" thickBot="1" x14ac:dyDescent="0.3"/>
    <row r="2" spans="1:97" s="301" customFormat="1" x14ac:dyDescent="0.25">
      <c r="A2" s="65"/>
      <c r="B2" s="297"/>
      <c r="C2" s="298" t="s">
        <v>1529</v>
      </c>
      <c r="D2" s="299"/>
      <c r="E2" s="299"/>
      <c r="F2" s="299"/>
      <c r="G2" s="299"/>
      <c r="H2" s="299"/>
      <c r="I2" s="299"/>
      <c r="J2" s="299"/>
      <c r="K2" s="299"/>
      <c r="L2" s="300"/>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row>
    <row r="3" spans="1:97" x14ac:dyDescent="0.25">
      <c r="B3" s="302"/>
      <c r="C3" s="303"/>
      <c r="D3" s="303"/>
      <c r="E3" s="303"/>
      <c r="F3" s="303"/>
      <c r="G3" s="303"/>
      <c r="H3" s="303"/>
      <c r="I3" s="303"/>
      <c r="J3" s="303"/>
      <c r="K3" s="303"/>
      <c r="L3" s="304"/>
    </row>
    <row r="4" spans="1:97" x14ac:dyDescent="0.25">
      <c r="B4" s="302"/>
      <c r="C4" s="305" t="s">
        <v>1530</v>
      </c>
      <c r="D4" s="628" t="s">
        <v>1349</v>
      </c>
      <c r="E4" s="628"/>
      <c r="F4" s="628"/>
      <c r="G4" s="303"/>
      <c r="H4" s="303"/>
      <c r="I4" s="303"/>
      <c r="J4" s="303"/>
      <c r="K4" s="303"/>
      <c r="L4" s="304"/>
    </row>
    <row r="5" spans="1:97" x14ac:dyDescent="0.25">
      <c r="B5" s="302"/>
      <c r="C5" s="305" t="s">
        <v>1397</v>
      </c>
      <c r="D5" s="306">
        <f>'D1. NTT Overview'!D5</f>
        <v>42735</v>
      </c>
      <c r="E5" s="303"/>
      <c r="F5" s="303"/>
      <c r="G5" s="303"/>
      <c r="H5" s="303"/>
      <c r="I5" s="303"/>
      <c r="J5" s="303"/>
      <c r="K5" s="303"/>
      <c r="L5" s="304"/>
    </row>
    <row r="6" spans="1:97" x14ac:dyDescent="0.25">
      <c r="B6" s="302"/>
      <c r="C6" s="303"/>
      <c r="D6" s="303"/>
      <c r="E6" s="303"/>
      <c r="F6" s="303"/>
      <c r="G6" s="303"/>
      <c r="H6" s="303"/>
      <c r="I6" s="303"/>
      <c r="J6" s="303"/>
      <c r="K6" s="303"/>
      <c r="L6" s="304"/>
    </row>
    <row r="7" spans="1:97" s="309" customFormat="1" ht="12.75" x14ac:dyDescent="0.2">
      <c r="A7" s="307"/>
      <c r="B7" s="157">
        <v>4</v>
      </c>
      <c r="C7" s="158" t="s">
        <v>1604</v>
      </c>
      <c r="D7" s="158"/>
      <c r="E7" s="158"/>
      <c r="F7" s="158"/>
      <c r="G7" s="158"/>
      <c r="H7" s="158"/>
      <c r="I7" s="158"/>
      <c r="J7" s="158"/>
      <c r="K7" s="158"/>
      <c r="L7" s="308"/>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row>
    <row r="8" spans="1:97" s="309" customFormat="1" ht="12.75" x14ac:dyDescent="0.2">
      <c r="A8" s="307"/>
      <c r="B8" s="310"/>
      <c r="C8" s="311"/>
      <c r="D8" s="311"/>
      <c r="E8" s="312"/>
      <c r="F8" s="312"/>
      <c r="G8" s="312"/>
      <c r="H8" s="312"/>
      <c r="I8" s="312"/>
      <c r="J8" s="312"/>
      <c r="K8" s="312"/>
      <c r="L8" s="313"/>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row>
    <row r="9" spans="1:97" s="309" customFormat="1" ht="12.75" x14ac:dyDescent="0.2">
      <c r="A9" s="307"/>
      <c r="B9" s="310"/>
      <c r="C9" s="314" t="s">
        <v>1605</v>
      </c>
      <c r="D9" s="311"/>
      <c r="E9" s="312"/>
      <c r="F9" s="312"/>
      <c r="G9" s="312"/>
      <c r="H9" s="312"/>
      <c r="I9" s="312"/>
      <c r="J9" s="312"/>
      <c r="K9" s="312"/>
      <c r="L9" s="313"/>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row>
    <row r="10" spans="1:97" s="309" customFormat="1" ht="12.75" x14ac:dyDescent="0.2">
      <c r="A10" s="307"/>
      <c r="B10" s="310"/>
      <c r="C10" s="314"/>
      <c r="D10" s="311"/>
      <c r="E10" s="312"/>
      <c r="F10" s="312"/>
      <c r="G10" s="312"/>
      <c r="H10" s="312"/>
      <c r="I10" s="312"/>
      <c r="J10" s="312"/>
      <c r="K10" s="312"/>
      <c r="L10" s="313"/>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row>
    <row r="11" spans="1:97" s="309" customFormat="1" ht="12.75" x14ac:dyDescent="0.2">
      <c r="A11" s="307"/>
      <c r="B11" s="310" t="s">
        <v>1469</v>
      </c>
      <c r="C11" s="315" t="s">
        <v>1492</v>
      </c>
      <c r="D11" s="311"/>
      <c r="E11" s="312"/>
      <c r="F11" s="312"/>
      <c r="G11" s="312"/>
      <c r="H11" s="312"/>
      <c r="I11" s="312"/>
      <c r="J11" s="312"/>
      <c r="K11" s="312"/>
      <c r="L11" s="313"/>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row>
    <row r="12" spans="1:97" s="309" customFormat="1" ht="12.75" x14ac:dyDescent="0.2">
      <c r="A12" s="307"/>
      <c r="B12" s="310"/>
      <c r="C12" s="311"/>
      <c r="D12" s="311"/>
      <c r="E12" s="312"/>
      <c r="F12" s="312"/>
      <c r="G12" s="312"/>
      <c r="H12" s="312"/>
      <c r="I12" s="312"/>
      <c r="J12" s="312"/>
      <c r="K12" s="312"/>
      <c r="L12" s="313"/>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row>
    <row r="13" spans="1:97" s="309" customFormat="1" ht="38.25" x14ac:dyDescent="0.2">
      <c r="A13" s="307"/>
      <c r="B13" s="310"/>
      <c r="C13" s="312"/>
      <c r="D13" s="226" t="s">
        <v>1606</v>
      </c>
      <c r="E13" s="226" t="s">
        <v>1607</v>
      </c>
      <c r="F13" s="312"/>
      <c r="G13" s="312"/>
      <c r="H13" s="312"/>
      <c r="I13" s="312"/>
      <c r="J13" s="312"/>
      <c r="K13" s="312"/>
      <c r="L13" s="313"/>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row>
    <row r="14" spans="1:97" s="309" customFormat="1" ht="12.75" x14ac:dyDescent="0.2">
      <c r="A14" s="307"/>
      <c r="B14" s="310"/>
      <c r="C14" s="316" t="s">
        <v>1608</v>
      </c>
      <c r="D14" s="317">
        <v>0.94300000000000006</v>
      </c>
      <c r="E14" s="317">
        <v>0.44779999999999998</v>
      </c>
      <c r="F14" s="312"/>
      <c r="G14" s="312"/>
      <c r="H14" s="312"/>
      <c r="I14" s="312"/>
      <c r="J14" s="312"/>
      <c r="K14" s="312"/>
      <c r="L14" s="313"/>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row>
    <row r="15" spans="1:97" s="309" customFormat="1" ht="12.75" x14ac:dyDescent="0.2">
      <c r="A15" s="307"/>
      <c r="B15" s="310"/>
      <c r="C15" s="318" t="s">
        <v>1470</v>
      </c>
      <c r="D15" s="319"/>
      <c r="E15" s="319"/>
      <c r="F15" s="312"/>
      <c r="G15" s="312"/>
      <c r="H15" s="312"/>
      <c r="I15" s="312"/>
      <c r="J15" s="312"/>
      <c r="K15" s="312"/>
      <c r="L15" s="313"/>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row>
    <row r="16" spans="1:97" s="309" customFormat="1" x14ac:dyDescent="0.25">
      <c r="A16" s="307"/>
      <c r="B16" s="310"/>
      <c r="C16" s="320" t="s">
        <v>1471</v>
      </c>
      <c r="D16" s="321">
        <v>4.4999999999999997E-3</v>
      </c>
      <c r="E16" s="317">
        <v>2.0999999999999999E-3</v>
      </c>
      <c r="F16" s="312"/>
      <c r="G16" s="312"/>
      <c r="H16" s="312"/>
      <c r="I16" s="303"/>
      <c r="J16" s="312"/>
      <c r="K16" s="312"/>
      <c r="L16" s="313"/>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row>
    <row r="17" spans="1:97" s="309" customFormat="1" x14ac:dyDescent="0.25">
      <c r="A17" s="307"/>
      <c r="B17" s="310"/>
      <c r="C17" s="320" t="s">
        <v>1472</v>
      </c>
      <c r="D17" s="321">
        <v>1.34E-2</v>
      </c>
      <c r="E17" s="317">
        <v>6.3E-3</v>
      </c>
      <c r="F17" s="312"/>
      <c r="G17" s="312"/>
      <c r="H17" s="312"/>
      <c r="I17" s="303"/>
      <c r="J17" s="312"/>
      <c r="K17" s="312"/>
      <c r="L17" s="313"/>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row>
    <row r="18" spans="1:97" s="309" customFormat="1" x14ac:dyDescent="0.25">
      <c r="A18" s="307"/>
      <c r="B18" s="310"/>
      <c r="C18" s="320" t="s">
        <v>1473</v>
      </c>
      <c r="D18" s="321">
        <v>5.1000000000000004E-3</v>
      </c>
      <c r="E18" s="317">
        <v>2.3999999999999998E-3</v>
      </c>
      <c r="F18" s="312"/>
      <c r="G18" s="312"/>
      <c r="H18" s="312"/>
      <c r="I18" s="303"/>
      <c r="J18" s="312"/>
      <c r="K18" s="312"/>
      <c r="L18" s="313"/>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row>
    <row r="19" spans="1:97" s="309" customFormat="1" x14ac:dyDescent="0.25">
      <c r="A19" s="307"/>
      <c r="B19" s="310"/>
      <c r="C19" s="320" t="s">
        <v>1474</v>
      </c>
      <c r="D19" s="321">
        <v>5.7000000000000002E-3</v>
      </c>
      <c r="E19" s="317">
        <v>2.7000000000000001E-3</v>
      </c>
      <c r="F19" s="312"/>
      <c r="G19" s="312"/>
      <c r="H19" s="312"/>
      <c r="I19" s="303"/>
      <c r="J19" s="312"/>
      <c r="K19" s="312"/>
      <c r="L19" s="313"/>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row>
    <row r="20" spans="1:97" s="309" customFormat="1" x14ac:dyDescent="0.25">
      <c r="A20" s="307"/>
      <c r="B20" s="310"/>
      <c r="C20" s="320" t="s">
        <v>1475</v>
      </c>
      <c r="D20" s="317">
        <v>2.8299999999999999E-2</v>
      </c>
      <c r="E20" s="322">
        <v>1.35E-2</v>
      </c>
      <c r="F20" s="312"/>
      <c r="G20" s="312"/>
      <c r="H20" s="312"/>
      <c r="I20" s="303"/>
      <c r="J20" s="312"/>
      <c r="K20" s="312"/>
      <c r="L20" s="313"/>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row>
    <row r="21" spans="1:97" s="309" customFormat="1" x14ac:dyDescent="0.25">
      <c r="A21" s="307"/>
      <c r="B21" s="310"/>
      <c r="C21" s="323" t="s">
        <v>1609</v>
      </c>
      <c r="D21" s="324">
        <f>D19+D20</f>
        <v>3.4000000000000002E-2</v>
      </c>
      <c r="E21" s="324">
        <f>E19+E20</f>
        <v>1.6199999999999999E-2</v>
      </c>
      <c r="F21" s="312"/>
      <c r="G21" s="312"/>
      <c r="H21" s="312"/>
      <c r="I21" s="303"/>
      <c r="J21" s="312"/>
      <c r="K21" s="312"/>
      <c r="L21" s="313"/>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row>
    <row r="22" spans="1:97" s="309" customFormat="1" ht="12.75" x14ac:dyDescent="0.2">
      <c r="A22" s="307"/>
      <c r="B22" s="310"/>
      <c r="C22" s="311"/>
      <c r="D22" s="311"/>
      <c r="E22" s="312"/>
      <c r="F22" s="312"/>
      <c r="G22" s="312"/>
      <c r="H22" s="312"/>
      <c r="I22" s="312"/>
      <c r="J22" s="312"/>
      <c r="K22" s="312"/>
      <c r="L22" s="313"/>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row>
    <row r="23" spans="1:97" x14ac:dyDescent="0.25">
      <c r="B23" s="310"/>
      <c r="C23" s="325"/>
      <c r="D23" s="325"/>
      <c r="E23" s="303"/>
      <c r="F23" s="303"/>
      <c r="G23" s="303"/>
      <c r="H23" s="303"/>
      <c r="I23" s="303"/>
      <c r="J23" s="303"/>
      <c r="K23" s="303"/>
      <c r="L23" s="304"/>
    </row>
    <row r="24" spans="1:97" x14ac:dyDescent="0.25">
      <c r="B24" s="310" t="s">
        <v>1476</v>
      </c>
      <c r="C24" s="315" t="s">
        <v>1492</v>
      </c>
      <c r="D24" s="326"/>
      <c r="E24" s="303"/>
      <c r="F24" s="303"/>
      <c r="G24" s="303"/>
      <c r="H24" s="303"/>
      <c r="I24" s="303"/>
      <c r="J24" s="303"/>
      <c r="K24" s="303"/>
      <c r="L24" s="304"/>
    </row>
    <row r="25" spans="1:97" x14ac:dyDescent="0.25">
      <c r="B25" s="310"/>
      <c r="C25" s="327"/>
      <c r="D25" s="326"/>
      <c r="E25" s="303"/>
      <c r="F25" s="303"/>
      <c r="G25" s="303"/>
      <c r="H25" s="303"/>
      <c r="I25" s="303"/>
      <c r="J25" s="303"/>
      <c r="K25" s="303"/>
      <c r="L25" s="304"/>
    </row>
    <row r="26" spans="1:97" ht="38.25" x14ac:dyDescent="0.25">
      <c r="B26" s="310"/>
      <c r="C26" s="179" t="s">
        <v>1477</v>
      </c>
      <c r="D26" s="179" t="s">
        <v>0</v>
      </c>
      <c r="E26" s="226" t="s">
        <v>1606</v>
      </c>
      <c r="F26" s="226" t="s">
        <v>1607</v>
      </c>
      <c r="G26" s="328"/>
      <c r="H26" s="325"/>
      <c r="I26" s="329"/>
      <c r="J26" s="330"/>
      <c r="K26" s="331"/>
      <c r="L26" s="304"/>
    </row>
    <row r="27" spans="1:97" x14ac:dyDescent="0.25">
      <c r="B27" s="310"/>
      <c r="C27" s="332"/>
      <c r="D27" s="188" t="s">
        <v>565</v>
      </c>
      <c r="E27" s="333">
        <f>SUM(D16:D20)</f>
        <v>5.6999999999999995E-2</v>
      </c>
      <c r="F27" s="333">
        <f>SUM(E16:E20)</f>
        <v>2.6999999999999996E-2</v>
      </c>
      <c r="G27" s="334"/>
      <c r="H27" s="335"/>
      <c r="I27" s="303"/>
      <c r="J27" s="303"/>
      <c r="K27" s="303"/>
      <c r="L27" s="304"/>
    </row>
    <row r="28" spans="1:97" x14ac:dyDescent="0.25">
      <c r="B28" s="310"/>
      <c r="C28" s="336"/>
      <c r="D28" s="188"/>
      <c r="E28" s="337"/>
      <c r="F28" s="337"/>
      <c r="G28" s="334"/>
      <c r="H28" s="334"/>
      <c r="I28" s="303"/>
      <c r="J28" s="303"/>
      <c r="K28" s="303"/>
      <c r="L28" s="304"/>
    </row>
    <row r="29" spans="1:97" x14ac:dyDescent="0.25">
      <c r="B29" s="310"/>
      <c r="C29" s="338"/>
      <c r="D29" s="188"/>
      <c r="E29" s="337"/>
      <c r="F29" s="337"/>
      <c r="G29" s="334"/>
      <c r="H29" s="334"/>
      <c r="I29" s="303"/>
      <c r="J29" s="303"/>
      <c r="K29" s="303"/>
      <c r="L29" s="304"/>
    </row>
    <row r="30" spans="1:97" x14ac:dyDescent="0.25">
      <c r="B30" s="310"/>
      <c r="C30" s="325"/>
      <c r="D30" s="325"/>
      <c r="E30" s="303"/>
      <c r="F30" s="303"/>
      <c r="G30" s="303"/>
      <c r="H30" s="303"/>
      <c r="I30" s="303"/>
      <c r="J30" s="303"/>
      <c r="K30" s="303"/>
      <c r="L30" s="304"/>
    </row>
    <row r="31" spans="1:97" x14ac:dyDescent="0.25">
      <c r="B31" s="310"/>
      <c r="C31" s="325"/>
      <c r="D31" s="325"/>
      <c r="E31" s="303"/>
      <c r="F31" s="303"/>
      <c r="G31" s="303"/>
      <c r="H31" s="303"/>
      <c r="I31" s="303"/>
      <c r="J31" s="303"/>
      <c r="K31" s="303"/>
      <c r="L31" s="304"/>
    </row>
    <row r="32" spans="1:97" s="309" customFormat="1" ht="12.75" x14ac:dyDescent="0.2">
      <c r="A32" s="307"/>
      <c r="B32" s="310" t="s">
        <v>1478</v>
      </c>
      <c r="C32" s="315" t="s">
        <v>1610</v>
      </c>
      <c r="D32" s="311"/>
      <c r="E32" s="312"/>
      <c r="F32" s="312"/>
      <c r="G32" s="312"/>
      <c r="H32" s="312"/>
      <c r="I32" s="312"/>
      <c r="J32" s="312"/>
      <c r="K32" s="312"/>
      <c r="L32" s="313"/>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row>
    <row r="33" spans="2:12" x14ac:dyDescent="0.25">
      <c r="B33" s="310"/>
      <c r="C33" s="325"/>
      <c r="D33" s="325"/>
      <c r="E33" s="303"/>
      <c r="F33" s="303"/>
      <c r="G33" s="303"/>
      <c r="H33" s="303"/>
      <c r="I33" s="303"/>
      <c r="J33" s="303"/>
      <c r="K33" s="303"/>
      <c r="L33" s="304"/>
    </row>
    <row r="34" spans="2:12" ht="38.25" x14ac:dyDescent="0.25">
      <c r="B34" s="310"/>
      <c r="C34" s="629" t="s">
        <v>1611</v>
      </c>
      <c r="D34" s="629"/>
      <c r="E34" s="226" t="s">
        <v>1606</v>
      </c>
      <c r="F34" s="303"/>
      <c r="G34" s="303"/>
      <c r="H34" s="303"/>
      <c r="I34" s="303"/>
      <c r="J34" s="303"/>
      <c r="K34" s="303"/>
      <c r="L34" s="304"/>
    </row>
    <row r="35" spans="2:12" x14ac:dyDescent="0.25">
      <c r="B35" s="310"/>
      <c r="C35" s="626" t="s">
        <v>565</v>
      </c>
      <c r="D35" s="627"/>
      <c r="E35" s="339">
        <f>SUM(E36:E49)</f>
        <v>0.97817828103922633</v>
      </c>
      <c r="F35" s="303"/>
      <c r="G35" s="303"/>
      <c r="H35" s="303"/>
      <c r="I35" s="303"/>
      <c r="J35" s="303"/>
      <c r="K35" s="303"/>
      <c r="L35" s="304"/>
    </row>
    <row r="36" spans="2:12" x14ac:dyDescent="0.25">
      <c r="B36" s="310"/>
      <c r="C36" s="624" t="s">
        <v>1377</v>
      </c>
      <c r="D36" s="625" t="s">
        <v>1377</v>
      </c>
      <c r="E36" s="340">
        <v>8.9408775732776183E-2</v>
      </c>
      <c r="F36" s="303"/>
      <c r="G36" s="303"/>
      <c r="H36" s="303"/>
      <c r="I36" s="303"/>
      <c r="J36" s="303"/>
      <c r="K36" s="303"/>
      <c r="L36" s="304"/>
    </row>
    <row r="37" spans="2:12" x14ac:dyDescent="0.25">
      <c r="B37" s="310"/>
      <c r="C37" s="624" t="s">
        <v>1378</v>
      </c>
      <c r="D37" s="625" t="s">
        <v>1378</v>
      </c>
      <c r="E37" s="340">
        <v>2.5043234919586065E-2</v>
      </c>
      <c r="F37" s="303"/>
      <c r="G37" s="303"/>
      <c r="H37" s="303"/>
      <c r="I37" s="303"/>
      <c r="J37" s="303"/>
      <c r="K37" s="303"/>
      <c r="L37" s="304"/>
    </row>
    <row r="38" spans="2:12" x14ac:dyDescent="0.25">
      <c r="B38" s="310"/>
      <c r="C38" s="624" t="s">
        <v>1379</v>
      </c>
      <c r="D38" s="625" t="s">
        <v>1379</v>
      </c>
      <c r="E38" s="340">
        <v>2.8612865643959286E-2</v>
      </c>
      <c r="F38" s="303"/>
      <c r="G38" s="303"/>
      <c r="H38" s="303"/>
      <c r="I38" s="303"/>
      <c r="J38" s="303"/>
      <c r="K38" s="303"/>
      <c r="L38" s="304"/>
    </row>
    <row r="39" spans="2:12" x14ac:dyDescent="0.25">
      <c r="B39" s="310"/>
      <c r="C39" s="624" t="s">
        <v>1380</v>
      </c>
      <c r="D39" s="625" t="s">
        <v>1380</v>
      </c>
      <c r="E39" s="340">
        <v>2.9707264970550266E-2</v>
      </c>
      <c r="F39" s="303"/>
      <c r="G39" s="303"/>
      <c r="H39" s="303"/>
      <c r="I39" s="303"/>
      <c r="J39" s="303"/>
      <c r="K39" s="303"/>
      <c r="L39" s="304"/>
    </row>
    <row r="40" spans="2:12" x14ac:dyDescent="0.25">
      <c r="B40" s="310"/>
      <c r="C40" s="624" t="s">
        <v>1366</v>
      </c>
      <c r="D40" s="625" t="s">
        <v>1366</v>
      </c>
      <c r="E40" s="340">
        <v>1.5960035658723118E-3</v>
      </c>
      <c r="F40" s="303"/>
      <c r="G40" s="303"/>
      <c r="H40" s="303"/>
      <c r="I40" s="303"/>
      <c r="J40" s="303"/>
      <c r="K40" s="303"/>
      <c r="L40" s="304"/>
    </row>
    <row r="41" spans="2:12" x14ac:dyDescent="0.25">
      <c r="B41" s="310"/>
      <c r="C41" s="624" t="s">
        <v>1367</v>
      </c>
      <c r="D41" s="625" t="s">
        <v>1367</v>
      </c>
      <c r="E41" s="340">
        <v>4.7673029312083323E-2</v>
      </c>
      <c r="F41" s="303"/>
      <c r="G41" s="303"/>
      <c r="H41" s="303"/>
      <c r="I41" s="303"/>
      <c r="J41" s="303"/>
      <c r="K41" s="303"/>
      <c r="L41" s="304"/>
    </row>
    <row r="42" spans="2:12" x14ac:dyDescent="0.25">
      <c r="B42" s="310"/>
      <c r="C42" s="624" t="s">
        <v>1368</v>
      </c>
      <c r="D42" s="625" t="s">
        <v>1368</v>
      </c>
      <c r="E42" s="340">
        <v>8.9716385475474683E-2</v>
      </c>
      <c r="F42" s="303"/>
      <c r="G42" s="303"/>
      <c r="H42" s="303"/>
      <c r="I42" s="303"/>
      <c r="J42" s="303"/>
      <c r="K42" s="303"/>
      <c r="L42" s="304"/>
    </row>
    <row r="43" spans="2:12" x14ac:dyDescent="0.25">
      <c r="B43" s="310"/>
      <c r="C43" s="624" t="s">
        <v>1369</v>
      </c>
      <c r="D43" s="625" t="s">
        <v>1369</v>
      </c>
      <c r="E43" s="340">
        <v>0.2807895534357891</v>
      </c>
      <c r="F43" s="303"/>
      <c r="G43" s="303"/>
      <c r="H43" s="303"/>
      <c r="I43" s="303"/>
      <c r="J43" s="303"/>
      <c r="K43" s="303"/>
      <c r="L43" s="304"/>
    </row>
    <row r="44" spans="2:12" x14ac:dyDescent="0.25">
      <c r="B44" s="310"/>
      <c r="C44" s="624" t="s">
        <v>1370</v>
      </c>
      <c r="D44" s="625" t="s">
        <v>1370</v>
      </c>
      <c r="E44" s="340">
        <v>5.0575548562737993E-2</v>
      </c>
      <c r="F44" s="303"/>
      <c r="G44" s="303"/>
      <c r="H44" s="303"/>
      <c r="I44" s="303"/>
      <c r="J44" s="303"/>
      <c r="K44" s="303"/>
      <c r="L44" s="304"/>
    </row>
    <row r="45" spans="2:12" x14ac:dyDescent="0.25">
      <c r="B45" s="310"/>
      <c r="C45" s="624" t="s">
        <v>1371</v>
      </c>
      <c r="D45" s="625" t="s">
        <v>1371</v>
      </c>
      <c r="E45" s="340">
        <v>8.3753729285716338E-2</v>
      </c>
      <c r="F45" s="303"/>
      <c r="G45" s="303"/>
      <c r="H45" s="303"/>
      <c r="I45" s="303"/>
      <c r="J45" s="303"/>
      <c r="K45" s="303"/>
      <c r="L45" s="304"/>
    </row>
    <row r="46" spans="2:12" x14ac:dyDescent="0.25">
      <c r="B46" s="310"/>
      <c r="C46" s="624" t="s">
        <v>1372</v>
      </c>
      <c r="D46" s="625" t="s">
        <v>1372</v>
      </c>
      <c r="E46" s="341">
        <v>0.10832071524525798</v>
      </c>
      <c r="F46" s="303"/>
      <c r="G46" s="303"/>
      <c r="H46" s="303"/>
      <c r="I46" s="303"/>
      <c r="J46" s="303"/>
      <c r="K46" s="303"/>
      <c r="L46" s="304"/>
    </row>
    <row r="47" spans="2:12" x14ac:dyDescent="0.25">
      <c r="B47" s="310"/>
      <c r="C47" s="624" t="s">
        <v>1381</v>
      </c>
      <c r="D47" s="625" t="s">
        <v>1381</v>
      </c>
      <c r="E47" s="340">
        <v>1.0261681509260269E-2</v>
      </c>
      <c r="F47" s="303"/>
      <c r="G47" s="303"/>
      <c r="H47" s="303"/>
      <c r="I47" s="303"/>
      <c r="J47" s="303"/>
      <c r="K47" s="303"/>
      <c r="L47" s="304"/>
    </row>
    <row r="48" spans="2:12" x14ac:dyDescent="0.25">
      <c r="B48" s="310"/>
      <c r="C48" s="624" t="s">
        <v>1373</v>
      </c>
      <c r="D48" s="625" t="s">
        <v>1373</v>
      </c>
      <c r="E48" s="340">
        <v>4.551021708388029E-2</v>
      </c>
      <c r="F48" s="303"/>
      <c r="G48" s="303"/>
      <c r="H48" s="303"/>
      <c r="I48" s="303"/>
      <c r="J48" s="303"/>
      <c r="K48" s="303"/>
      <c r="L48" s="304"/>
    </row>
    <row r="49" spans="1:97" x14ac:dyDescent="0.25">
      <c r="B49" s="310"/>
      <c r="C49" s="624" t="s">
        <v>1374</v>
      </c>
      <c r="D49" s="625" t="s">
        <v>1374</v>
      </c>
      <c r="E49" s="340">
        <v>8.7209276296282182E-2</v>
      </c>
      <c r="F49" s="303"/>
      <c r="G49" s="303"/>
      <c r="H49" s="303"/>
      <c r="I49" s="303"/>
      <c r="J49" s="303"/>
      <c r="K49" s="303"/>
      <c r="L49" s="304"/>
    </row>
    <row r="50" spans="1:97" x14ac:dyDescent="0.25">
      <c r="B50" s="310"/>
      <c r="C50" s="626" t="s">
        <v>549</v>
      </c>
      <c r="D50" s="627"/>
      <c r="E50" s="339">
        <v>2.0299999999999999E-2</v>
      </c>
      <c r="F50" s="303"/>
      <c r="G50" s="303"/>
      <c r="H50" s="303"/>
      <c r="I50" s="303"/>
      <c r="J50" s="303"/>
      <c r="K50" s="303"/>
      <c r="L50" s="304"/>
    </row>
    <row r="51" spans="1:97" x14ac:dyDescent="0.25">
      <c r="B51" s="310"/>
      <c r="C51" s="624" t="s">
        <v>1612</v>
      </c>
      <c r="D51" s="625"/>
      <c r="E51" s="340">
        <v>1.2999999999999999E-3</v>
      </c>
      <c r="F51" s="303"/>
      <c r="G51" s="303"/>
      <c r="H51" s="303"/>
      <c r="I51" s="303"/>
      <c r="J51" s="303"/>
      <c r="K51" s="303"/>
      <c r="L51" s="304"/>
    </row>
    <row r="52" spans="1:97" x14ac:dyDescent="0.25">
      <c r="B52" s="310"/>
      <c r="C52" s="624" t="s">
        <v>1613</v>
      </c>
      <c r="D52" s="625"/>
      <c r="E52" s="340">
        <v>1.24E-2</v>
      </c>
      <c r="F52" s="303"/>
      <c r="G52" s="303"/>
      <c r="H52" s="303"/>
      <c r="I52" s="303"/>
      <c r="J52" s="303"/>
      <c r="K52" s="303"/>
      <c r="L52" s="304"/>
    </row>
    <row r="53" spans="1:97" x14ac:dyDescent="0.25">
      <c r="B53" s="310"/>
      <c r="C53" s="624" t="s">
        <v>1614</v>
      </c>
      <c r="D53" s="625"/>
      <c r="E53" s="340">
        <v>6.7000000000000002E-3</v>
      </c>
      <c r="F53" s="303"/>
      <c r="G53" s="303"/>
      <c r="H53" s="303"/>
      <c r="I53" s="303"/>
      <c r="J53" s="303"/>
      <c r="K53" s="303"/>
      <c r="L53" s="304"/>
    </row>
    <row r="54" spans="1:97" x14ac:dyDescent="0.25">
      <c r="B54" s="310"/>
      <c r="C54" s="626" t="s">
        <v>571</v>
      </c>
      <c r="D54" s="627"/>
      <c r="E54" s="339">
        <v>1.4301659346427158E-3</v>
      </c>
      <c r="F54" s="303"/>
      <c r="G54" s="303"/>
      <c r="H54" s="303"/>
      <c r="I54" s="303"/>
      <c r="J54" s="303"/>
      <c r="K54" s="303"/>
      <c r="L54" s="304"/>
    </row>
    <row r="55" spans="1:97" x14ac:dyDescent="0.25">
      <c r="B55" s="310"/>
      <c r="C55" s="325"/>
      <c r="D55" s="325"/>
      <c r="E55" s="303"/>
      <c r="F55" s="303"/>
      <c r="G55" s="303"/>
      <c r="H55" s="303"/>
      <c r="I55" s="303"/>
      <c r="J55" s="303"/>
      <c r="K55" s="303"/>
      <c r="L55" s="304"/>
    </row>
    <row r="56" spans="1:97" x14ac:dyDescent="0.25">
      <c r="B56" s="310"/>
      <c r="C56" s="303"/>
      <c r="D56" s="303"/>
      <c r="E56" s="303"/>
      <c r="F56" s="303"/>
      <c r="G56" s="303"/>
      <c r="H56" s="303"/>
      <c r="I56" s="303"/>
      <c r="J56" s="303"/>
      <c r="K56" s="303"/>
      <c r="L56" s="304"/>
    </row>
    <row r="57" spans="1:97" s="345" customFormat="1" ht="12.75" x14ac:dyDescent="0.2">
      <c r="A57" s="342"/>
      <c r="B57" s="310" t="s">
        <v>1482</v>
      </c>
      <c r="C57" s="343" t="s">
        <v>1615</v>
      </c>
      <c r="D57" s="326"/>
      <c r="E57" s="326"/>
      <c r="F57" s="326"/>
      <c r="G57" s="326"/>
      <c r="H57" s="326"/>
      <c r="I57" s="326"/>
      <c r="J57" s="326"/>
      <c r="K57" s="326"/>
      <c r="L57" s="344"/>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2"/>
      <c r="BJ57" s="342"/>
      <c r="BK57" s="342"/>
      <c r="BL57" s="342"/>
      <c r="BM57" s="342"/>
      <c r="BN57" s="342"/>
      <c r="BO57" s="342"/>
      <c r="BP57" s="342"/>
      <c r="BQ57" s="342"/>
      <c r="BR57" s="342"/>
      <c r="BS57" s="342"/>
      <c r="BT57" s="342"/>
      <c r="BU57" s="342"/>
      <c r="BV57" s="342"/>
      <c r="BW57" s="342"/>
      <c r="BX57" s="342"/>
      <c r="BY57" s="342"/>
      <c r="BZ57" s="342"/>
      <c r="CA57" s="342"/>
      <c r="CB57" s="342"/>
      <c r="CC57" s="342"/>
      <c r="CD57" s="342"/>
      <c r="CE57" s="342"/>
      <c r="CF57" s="342"/>
      <c r="CG57" s="342"/>
      <c r="CH57" s="342"/>
      <c r="CI57" s="342"/>
      <c r="CJ57" s="342"/>
      <c r="CK57" s="342"/>
      <c r="CL57" s="342"/>
      <c r="CM57" s="342"/>
      <c r="CN57" s="342"/>
      <c r="CO57" s="342"/>
      <c r="CP57" s="342"/>
      <c r="CQ57" s="342"/>
      <c r="CR57" s="342"/>
      <c r="CS57" s="342"/>
    </row>
    <row r="58" spans="1:97" x14ac:dyDescent="0.25">
      <c r="B58" s="310"/>
      <c r="C58" s="303"/>
      <c r="D58" s="303"/>
      <c r="E58" s="303"/>
      <c r="F58" s="303"/>
      <c r="G58" s="303"/>
      <c r="H58" s="346"/>
      <c r="I58" s="346"/>
      <c r="J58" s="303"/>
      <c r="K58" s="303"/>
      <c r="L58" s="304"/>
    </row>
    <row r="59" spans="1:97" s="345" customFormat="1" ht="12.75" x14ac:dyDescent="0.2">
      <c r="A59" s="342"/>
      <c r="B59" s="310"/>
      <c r="C59" s="347" t="s">
        <v>1616</v>
      </c>
      <c r="D59" s="326"/>
      <c r="E59" s="326"/>
      <c r="F59" s="326"/>
      <c r="G59" s="326"/>
      <c r="H59" s="348"/>
      <c r="I59" s="348"/>
      <c r="J59" s="326"/>
      <c r="K59" s="326"/>
      <c r="L59" s="344"/>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c r="BO59" s="342"/>
      <c r="BP59" s="342"/>
      <c r="BQ59" s="342"/>
      <c r="BR59" s="342"/>
      <c r="BS59" s="342"/>
      <c r="BT59" s="342"/>
      <c r="BU59" s="342"/>
      <c r="BV59" s="342"/>
      <c r="BW59" s="342"/>
      <c r="BX59" s="342"/>
      <c r="BY59" s="342"/>
      <c r="BZ59" s="342"/>
      <c r="CA59" s="342"/>
      <c r="CB59" s="342"/>
      <c r="CC59" s="342"/>
      <c r="CD59" s="342"/>
      <c r="CE59" s="342"/>
      <c r="CF59" s="342"/>
      <c r="CG59" s="342"/>
      <c r="CH59" s="342"/>
      <c r="CI59" s="342"/>
      <c r="CJ59" s="342"/>
      <c r="CK59" s="342"/>
      <c r="CL59" s="342"/>
      <c r="CM59" s="342"/>
      <c r="CN59" s="342"/>
      <c r="CO59" s="342"/>
      <c r="CP59" s="342"/>
      <c r="CQ59" s="342"/>
      <c r="CR59" s="342"/>
      <c r="CS59" s="342"/>
    </row>
    <row r="60" spans="1:97" s="345" customFormat="1" ht="12.75" x14ac:dyDescent="0.2">
      <c r="A60" s="342"/>
      <c r="B60" s="310"/>
      <c r="C60" s="343"/>
      <c r="D60" s="326"/>
      <c r="E60" s="326"/>
      <c r="F60" s="326"/>
      <c r="G60" s="326"/>
      <c r="H60" s="348"/>
      <c r="I60" s="348"/>
      <c r="J60" s="326"/>
      <c r="K60" s="326"/>
      <c r="L60" s="344"/>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2"/>
      <c r="BT60" s="342"/>
      <c r="BU60" s="342"/>
      <c r="BV60" s="342"/>
      <c r="BW60" s="342"/>
      <c r="BX60" s="342"/>
      <c r="BY60" s="342"/>
      <c r="BZ60" s="342"/>
      <c r="CA60" s="342"/>
      <c r="CB60" s="342"/>
      <c r="CC60" s="342"/>
      <c r="CD60" s="342"/>
      <c r="CE60" s="342"/>
      <c r="CF60" s="342"/>
      <c r="CG60" s="342"/>
      <c r="CH60" s="342"/>
      <c r="CI60" s="342"/>
      <c r="CJ60" s="342"/>
      <c r="CK60" s="342"/>
      <c r="CL60" s="342"/>
      <c r="CM60" s="342"/>
      <c r="CN60" s="342"/>
      <c r="CO60" s="342"/>
      <c r="CP60" s="342"/>
      <c r="CQ60" s="342"/>
      <c r="CR60" s="342"/>
      <c r="CS60" s="342"/>
    </row>
    <row r="61" spans="1:97" s="345" customFormat="1" ht="12.75" x14ac:dyDescent="0.2">
      <c r="A61" s="342"/>
      <c r="B61" s="310"/>
      <c r="C61" s="615" t="s">
        <v>1617</v>
      </c>
      <c r="D61" s="615"/>
      <c r="E61" s="349">
        <v>0.72209999999999996</v>
      </c>
      <c r="F61" s="326"/>
      <c r="G61" s="326"/>
      <c r="H61" s="326"/>
      <c r="I61" s="326"/>
      <c r="J61" s="326"/>
      <c r="K61" s="326"/>
      <c r="L61" s="344"/>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c r="BO61" s="342"/>
      <c r="BP61" s="342"/>
      <c r="BQ61" s="342"/>
      <c r="BR61" s="342"/>
      <c r="BS61" s="342"/>
      <c r="BT61" s="342"/>
      <c r="BU61" s="342"/>
      <c r="BV61" s="342"/>
      <c r="BW61" s="342"/>
      <c r="BX61" s="342"/>
      <c r="BY61" s="342"/>
      <c r="BZ61" s="342"/>
      <c r="CA61" s="342"/>
      <c r="CB61" s="342"/>
      <c r="CC61" s="342"/>
      <c r="CD61" s="342"/>
      <c r="CE61" s="342"/>
      <c r="CF61" s="342"/>
      <c r="CG61" s="342"/>
      <c r="CH61" s="342"/>
      <c r="CI61" s="342"/>
      <c r="CJ61" s="342"/>
      <c r="CK61" s="342"/>
      <c r="CL61" s="342"/>
      <c r="CM61" s="342"/>
      <c r="CN61" s="342"/>
      <c r="CO61" s="342"/>
      <c r="CP61" s="342"/>
      <c r="CQ61" s="342"/>
      <c r="CR61" s="342"/>
      <c r="CS61" s="342"/>
    </row>
    <row r="62" spans="1:97" x14ac:dyDescent="0.25">
      <c r="B62" s="310"/>
      <c r="C62" s="303"/>
      <c r="D62" s="303"/>
      <c r="E62" s="303"/>
      <c r="F62" s="623"/>
      <c r="G62" s="623"/>
      <c r="H62" s="326"/>
      <c r="I62" s="326"/>
      <c r="J62" s="303"/>
      <c r="K62" s="303"/>
      <c r="L62" s="304"/>
    </row>
    <row r="63" spans="1:97" ht="38.25" x14ac:dyDescent="0.25">
      <c r="B63" s="310"/>
      <c r="C63" s="613" t="s">
        <v>1618</v>
      </c>
      <c r="D63" s="613"/>
      <c r="E63" s="226" t="s">
        <v>1606</v>
      </c>
      <c r="F63" s="335"/>
      <c r="G63" s="335"/>
      <c r="H63" s="326"/>
      <c r="I63" s="326"/>
      <c r="J63" s="303"/>
      <c r="K63" s="330"/>
      <c r="L63" s="304"/>
    </row>
    <row r="64" spans="1:97" x14ac:dyDescent="0.25">
      <c r="B64" s="310"/>
      <c r="C64" s="614" t="s">
        <v>1619</v>
      </c>
      <c r="D64" s="188" t="s">
        <v>1620</v>
      </c>
      <c r="E64" s="350">
        <v>0.11316494649350149</v>
      </c>
      <c r="F64" s="334"/>
      <c r="G64" s="334"/>
      <c r="H64" s="346"/>
      <c r="I64" s="346"/>
      <c r="J64" s="303"/>
      <c r="K64" s="303"/>
      <c r="L64" s="304"/>
    </row>
    <row r="65" spans="1:97" x14ac:dyDescent="0.25">
      <c r="B65" s="310"/>
      <c r="C65" s="614"/>
      <c r="D65" s="188" t="s">
        <v>1621</v>
      </c>
      <c r="E65" s="350">
        <v>5.1141249445556744E-2</v>
      </c>
      <c r="F65" s="334"/>
      <c r="G65" s="334"/>
      <c r="H65" s="346"/>
      <c r="I65" s="346"/>
      <c r="J65" s="303"/>
      <c r="K65" s="303"/>
      <c r="L65" s="304"/>
    </row>
    <row r="66" spans="1:97" x14ac:dyDescent="0.25">
      <c r="B66" s="310"/>
      <c r="C66" s="614"/>
      <c r="D66" s="188" t="s">
        <v>1622</v>
      </c>
      <c r="E66" s="350">
        <v>7.2629794683876425E-2</v>
      </c>
      <c r="F66" s="334"/>
      <c r="G66" s="334"/>
      <c r="H66" s="346"/>
      <c r="I66" s="346"/>
      <c r="J66" s="303"/>
      <c r="K66" s="303"/>
      <c r="L66" s="304"/>
    </row>
    <row r="67" spans="1:97" x14ac:dyDescent="0.25">
      <c r="B67" s="310"/>
      <c r="C67" s="614"/>
      <c r="D67" s="188" t="s">
        <v>1623</v>
      </c>
      <c r="E67" s="350">
        <v>0.11674032713120586</v>
      </c>
      <c r="F67" s="334"/>
      <c r="G67" s="334"/>
      <c r="H67" s="346"/>
      <c r="I67" s="346"/>
      <c r="J67" s="303"/>
      <c r="K67" s="303"/>
      <c r="L67" s="304"/>
    </row>
    <row r="68" spans="1:97" x14ac:dyDescent="0.25">
      <c r="B68" s="310"/>
      <c r="C68" s="614"/>
      <c r="D68" s="188" t="s">
        <v>1624</v>
      </c>
      <c r="E68" s="350">
        <v>0.2449721837766185</v>
      </c>
      <c r="F68" s="334"/>
      <c r="G68" s="334"/>
      <c r="H68" s="346"/>
      <c r="I68" s="346"/>
      <c r="J68" s="303"/>
      <c r="K68" s="303"/>
      <c r="L68" s="304"/>
    </row>
    <row r="69" spans="1:97" x14ac:dyDescent="0.25">
      <c r="B69" s="310"/>
      <c r="C69" s="614"/>
      <c r="D69" s="188" t="s">
        <v>1625</v>
      </c>
      <c r="E69" s="350">
        <v>0.10142633636140716</v>
      </c>
      <c r="F69" s="334"/>
      <c r="G69" s="334"/>
      <c r="H69" s="346"/>
      <c r="I69" s="346"/>
      <c r="J69" s="303"/>
      <c r="K69" s="303"/>
      <c r="L69" s="304"/>
    </row>
    <row r="70" spans="1:97" x14ac:dyDescent="0.25">
      <c r="B70" s="310"/>
      <c r="C70" s="614"/>
      <c r="D70" s="188" t="s">
        <v>1626</v>
      </c>
      <c r="E70" s="350">
        <v>9.0418537604415442E-2</v>
      </c>
      <c r="F70" s="334"/>
      <c r="G70" s="334"/>
      <c r="H70" s="346"/>
      <c r="I70" s="346"/>
      <c r="J70" s="303"/>
      <c r="K70" s="303"/>
      <c r="L70" s="304"/>
    </row>
    <row r="71" spans="1:97" x14ac:dyDescent="0.25">
      <c r="B71" s="310"/>
      <c r="C71" s="614"/>
      <c r="D71" s="188" t="s">
        <v>1627</v>
      </c>
      <c r="E71" s="350">
        <v>7.9903866439185608E-2</v>
      </c>
      <c r="F71" s="334"/>
      <c r="G71" s="334"/>
      <c r="H71" s="346"/>
      <c r="I71" s="346"/>
      <c r="J71" s="303"/>
      <c r="K71" s="303"/>
      <c r="L71" s="304"/>
    </row>
    <row r="72" spans="1:97" x14ac:dyDescent="0.25">
      <c r="B72" s="310"/>
      <c r="C72" s="614"/>
      <c r="D72" s="188" t="s">
        <v>1628</v>
      </c>
      <c r="E72" s="350">
        <v>0.1199068493796682</v>
      </c>
      <c r="F72" s="334"/>
      <c r="G72" s="334"/>
      <c r="H72" s="346"/>
      <c r="I72" s="346"/>
      <c r="J72" s="303"/>
      <c r="K72" s="303"/>
      <c r="L72" s="304"/>
    </row>
    <row r="73" spans="1:97" x14ac:dyDescent="0.25">
      <c r="B73" s="310"/>
      <c r="C73" s="614"/>
      <c r="D73" s="188" t="s">
        <v>1629</v>
      </c>
      <c r="E73" s="350">
        <v>6.419050583238362E-3</v>
      </c>
      <c r="F73" s="334"/>
      <c r="G73" s="334"/>
      <c r="H73" s="346"/>
      <c r="I73" s="346"/>
      <c r="J73" s="303"/>
      <c r="K73" s="303"/>
      <c r="L73" s="304"/>
    </row>
    <row r="74" spans="1:97" x14ac:dyDescent="0.25">
      <c r="B74" s="310"/>
      <c r="C74" s="614"/>
      <c r="D74" s="188" t="s">
        <v>1630</v>
      </c>
      <c r="E74" s="350">
        <v>1.4579883934838572E-3</v>
      </c>
      <c r="F74" s="334"/>
      <c r="G74" s="334"/>
      <c r="H74" s="346"/>
      <c r="I74" s="346"/>
      <c r="J74" s="303"/>
      <c r="K74" s="303"/>
      <c r="L74" s="304"/>
    </row>
    <row r="75" spans="1:97" x14ac:dyDescent="0.25">
      <c r="B75" s="310"/>
      <c r="C75" s="614"/>
      <c r="D75" s="188" t="s">
        <v>1631</v>
      </c>
      <c r="E75" s="351">
        <v>5.9999999999999995E-4</v>
      </c>
      <c r="F75" s="334"/>
      <c r="G75" s="334"/>
      <c r="H75" s="346"/>
      <c r="I75" s="346"/>
      <c r="J75" s="303"/>
      <c r="K75" s="303"/>
      <c r="L75" s="304"/>
    </row>
    <row r="76" spans="1:97" x14ac:dyDescent="0.25">
      <c r="B76" s="310"/>
      <c r="C76" s="614"/>
      <c r="D76" s="188" t="s">
        <v>1632</v>
      </c>
      <c r="E76" s="351">
        <v>1.1999999999999999E-3</v>
      </c>
      <c r="F76" s="334"/>
      <c r="G76" s="334"/>
      <c r="H76" s="346"/>
      <c r="I76" s="346"/>
      <c r="J76" s="303"/>
      <c r="K76" s="303"/>
      <c r="L76" s="304"/>
    </row>
    <row r="77" spans="1:97" x14ac:dyDescent="0.25">
      <c r="B77" s="310"/>
      <c r="C77" s="303"/>
      <c r="D77" s="303"/>
      <c r="E77" s="303"/>
      <c r="F77" s="303"/>
      <c r="G77" s="303"/>
      <c r="H77" s="346"/>
      <c r="I77" s="346"/>
      <c r="J77" s="303"/>
      <c r="K77" s="303"/>
      <c r="L77" s="304"/>
    </row>
    <row r="78" spans="1:97" x14ac:dyDescent="0.25">
      <c r="B78" s="310"/>
      <c r="C78" s="303"/>
      <c r="D78" s="303"/>
      <c r="E78" s="303"/>
      <c r="F78" s="303"/>
      <c r="G78" s="303"/>
      <c r="H78" s="346"/>
      <c r="I78" s="346"/>
      <c r="J78" s="303"/>
      <c r="K78" s="303"/>
      <c r="L78" s="304"/>
    </row>
    <row r="79" spans="1:97" s="345" customFormat="1" ht="12.75" x14ac:dyDescent="0.2">
      <c r="A79" s="342"/>
      <c r="B79" s="310" t="s">
        <v>1633</v>
      </c>
      <c r="C79" s="343" t="s">
        <v>1634</v>
      </c>
      <c r="D79" s="326"/>
      <c r="E79" s="326"/>
      <c r="F79" s="326"/>
      <c r="G79" s="326"/>
      <c r="H79" s="348"/>
      <c r="I79" s="348"/>
      <c r="J79" s="326"/>
      <c r="K79" s="326"/>
      <c r="L79" s="344"/>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42"/>
      <c r="AQ79" s="342"/>
      <c r="AR79" s="342"/>
      <c r="AS79" s="342"/>
      <c r="AT79" s="342"/>
      <c r="AU79" s="342"/>
      <c r="AV79" s="342"/>
      <c r="AW79" s="342"/>
      <c r="AX79" s="342"/>
      <c r="AY79" s="342"/>
      <c r="AZ79" s="342"/>
      <c r="BA79" s="342"/>
      <c r="BB79" s="342"/>
      <c r="BC79" s="342"/>
      <c r="BD79" s="342"/>
      <c r="BE79" s="342"/>
      <c r="BF79" s="342"/>
      <c r="BG79" s="342"/>
      <c r="BH79" s="342"/>
      <c r="BI79" s="342"/>
      <c r="BJ79" s="342"/>
      <c r="BK79" s="342"/>
      <c r="BL79" s="342"/>
      <c r="BM79" s="342"/>
      <c r="BN79" s="342"/>
      <c r="BO79" s="342"/>
      <c r="BP79" s="342"/>
      <c r="BQ79" s="342"/>
      <c r="BR79" s="342"/>
      <c r="BS79" s="342"/>
      <c r="BT79" s="342"/>
      <c r="BU79" s="342"/>
      <c r="BV79" s="342"/>
      <c r="BW79" s="342"/>
      <c r="BX79" s="342"/>
      <c r="BY79" s="342"/>
      <c r="BZ79" s="342"/>
      <c r="CA79" s="342"/>
      <c r="CB79" s="342"/>
      <c r="CC79" s="342"/>
      <c r="CD79" s="342"/>
      <c r="CE79" s="342"/>
      <c r="CF79" s="342"/>
      <c r="CG79" s="342"/>
      <c r="CH79" s="342"/>
      <c r="CI79" s="342"/>
      <c r="CJ79" s="342"/>
      <c r="CK79" s="342"/>
      <c r="CL79" s="342"/>
      <c r="CM79" s="342"/>
      <c r="CN79" s="342"/>
      <c r="CO79" s="342"/>
      <c r="CP79" s="342"/>
      <c r="CQ79" s="342"/>
      <c r="CR79" s="342"/>
      <c r="CS79" s="342"/>
    </row>
    <row r="80" spans="1:97" x14ac:dyDescent="0.25">
      <c r="B80" s="310"/>
      <c r="C80" s="303"/>
      <c r="D80" s="303"/>
      <c r="E80" s="303"/>
      <c r="F80" s="303"/>
      <c r="G80" s="303"/>
      <c r="H80" s="346"/>
      <c r="I80" s="346"/>
      <c r="J80" s="303"/>
      <c r="K80" s="303"/>
      <c r="L80" s="304"/>
    </row>
    <row r="81" spans="1:97" s="345" customFormat="1" ht="12.75" x14ac:dyDescent="0.2">
      <c r="A81" s="342"/>
      <c r="B81" s="310"/>
      <c r="C81" s="347" t="s">
        <v>1635</v>
      </c>
      <c r="D81" s="326"/>
      <c r="E81" s="326"/>
      <c r="F81" s="326"/>
      <c r="G81" s="326"/>
      <c r="H81" s="348"/>
      <c r="I81" s="348"/>
      <c r="J81" s="326"/>
      <c r="K81" s="326"/>
      <c r="L81" s="344"/>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2"/>
      <c r="AY81" s="342"/>
      <c r="AZ81" s="342"/>
      <c r="BA81" s="342"/>
      <c r="BB81" s="342"/>
      <c r="BC81" s="342"/>
      <c r="BD81" s="342"/>
      <c r="BE81" s="342"/>
      <c r="BF81" s="342"/>
      <c r="BG81" s="342"/>
      <c r="BH81" s="342"/>
      <c r="BI81" s="342"/>
      <c r="BJ81" s="342"/>
      <c r="BK81" s="342"/>
      <c r="BL81" s="342"/>
      <c r="BM81" s="342"/>
      <c r="BN81" s="342"/>
      <c r="BO81" s="342"/>
      <c r="BP81" s="342"/>
      <c r="BQ81" s="342"/>
      <c r="BR81" s="342"/>
      <c r="BS81" s="342"/>
      <c r="BT81" s="342"/>
      <c r="BU81" s="342"/>
      <c r="BV81" s="342"/>
      <c r="BW81" s="342"/>
      <c r="BX81" s="342"/>
      <c r="BY81" s="342"/>
      <c r="BZ81" s="342"/>
      <c r="CA81" s="342"/>
      <c r="CB81" s="342"/>
      <c r="CC81" s="342"/>
      <c r="CD81" s="342"/>
      <c r="CE81" s="342"/>
      <c r="CF81" s="342"/>
      <c r="CG81" s="342"/>
      <c r="CH81" s="342"/>
      <c r="CI81" s="342"/>
      <c r="CJ81" s="342"/>
      <c r="CK81" s="342"/>
      <c r="CL81" s="342"/>
      <c r="CM81" s="342"/>
      <c r="CN81" s="342"/>
      <c r="CO81" s="342"/>
      <c r="CP81" s="342"/>
      <c r="CQ81" s="342"/>
      <c r="CR81" s="342"/>
      <c r="CS81" s="342"/>
    </row>
    <row r="82" spans="1:97" s="345" customFormat="1" ht="12.75" x14ac:dyDescent="0.2">
      <c r="A82" s="342"/>
      <c r="B82" s="310"/>
      <c r="C82" s="347" t="s">
        <v>1636</v>
      </c>
      <c r="D82" s="326"/>
      <c r="E82" s="326"/>
      <c r="F82" s="326"/>
      <c r="G82" s="326"/>
      <c r="H82" s="348"/>
      <c r="I82" s="348"/>
      <c r="J82" s="326"/>
      <c r="K82" s="326"/>
      <c r="L82" s="344"/>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2"/>
      <c r="BI82" s="342"/>
      <c r="BJ82" s="342"/>
      <c r="BK82" s="342"/>
      <c r="BL82" s="342"/>
      <c r="BM82" s="342"/>
      <c r="BN82" s="342"/>
      <c r="BO82" s="342"/>
      <c r="BP82" s="342"/>
      <c r="BQ82" s="342"/>
      <c r="BR82" s="342"/>
      <c r="BS82" s="342"/>
      <c r="BT82" s="342"/>
      <c r="BU82" s="342"/>
      <c r="BV82" s="342"/>
      <c r="BW82" s="342"/>
      <c r="BX82" s="342"/>
      <c r="BY82" s="342"/>
      <c r="BZ82" s="342"/>
      <c r="CA82" s="342"/>
      <c r="CB82" s="342"/>
      <c r="CC82" s="342"/>
      <c r="CD82" s="342"/>
      <c r="CE82" s="342"/>
      <c r="CF82" s="342"/>
      <c r="CG82" s="342"/>
      <c r="CH82" s="342"/>
      <c r="CI82" s="342"/>
      <c r="CJ82" s="342"/>
      <c r="CK82" s="342"/>
      <c r="CL82" s="342"/>
      <c r="CM82" s="342"/>
      <c r="CN82" s="342"/>
      <c r="CO82" s="342"/>
      <c r="CP82" s="342"/>
      <c r="CQ82" s="342"/>
      <c r="CR82" s="342"/>
      <c r="CS82" s="342"/>
    </row>
    <row r="83" spans="1:97" s="345" customFormat="1" ht="12.75" x14ac:dyDescent="0.2">
      <c r="A83" s="342"/>
      <c r="B83" s="310"/>
      <c r="C83" s="343"/>
      <c r="D83" s="326"/>
      <c r="E83" s="326"/>
      <c r="F83" s="326"/>
      <c r="G83" s="326"/>
      <c r="H83" s="348"/>
      <c r="I83" s="348"/>
      <c r="J83" s="326"/>
      <c r="K83" s="326"/>
      <c r="L83" s="344"/>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2"/>
      <c r="AR83" s="342"/>
      <c r="AS83" s="342"/>
      <c r="AT83" s="342"/>
      <c r="AU83" s="342"/>
      <c r="AV83" s="342"/>
      <c r="AW83" s="342"/>
      <c r="AX83" s="342"/>
      <c r="AY83" s="342"/>
      <c r="AZ83" s="342"/>
      <c r="BA83" s="342"/>
      <c r="BB83" s="342"/>
      <c r="BC83" s="342"/>
      <c r="BD83" s="342"/>
      <c r="BE83" s="342"/>
      <c r="BF83" s="342"/>
      <c r="BG83" s="342"/>
      <c r="BH83" s="342"/>
      <c r="BI83" s="342"/>
      <c r="BJ83" s="342"/>
      <c r="BK83" s="342"/>
      <c r="BL83" s="342"/>
      <c r="BM83" s="342"/>
      <c r="BN83" s="342"/>
      <c r="BO83" s="342"/>
      <c r="BP83" s="342"/>
      <c r="BQ83" s="342"/>
      <c r="BR83" s="342"/>
      <c r="BS83" s="342"/>
      <c r="BT83" s="342"/>
      <c r="BU83" s="342"/>
      <c r="BV83" s="342"/>
      <c r="BW83" s="342"/>
      <c r="BX83" s="342"/>
      <c r="BY83" s="342"/>
      <c r="BZ83" s="342"/>
      <c r="CA83" s="342"/>
      <c r="CB83" s="342"/>
      <c r="CC83" s="342"/>
      <c r="CD83" s="342"/>
      <c r="CE83" s="342"/>
      <c r="CF83" s="342"/>
      <c r="CG83" s="342"/>
      <c r="CH83" s="342"/>
      <c r="CI83" s="342"/>
      <c r="CJ83" s="342"/>
      <c r="CK83" s="342"/>
      <c r="CL83" s="342"/>
      <c r="CM83" s="342"/>
      <c r="CN83" s="342"/>
      <c r="CO83" s="342"/>
      <c r="CP83" s="342"/>
      <c r="CQ83" s="342"/>
      <c r="CR83" s="342"/>
      <c r="CS83" s="342"/>
    </row>
    <row r="84" spans="1:97" s="345" customFormat="1" ht="12.75" x14ac:dyDescent="0.2">
      <c r="A84" s="342"/>
      <c r="B84" s="310"/>
      <c r="C84" s="615" t="s">
        <v>1637</v>
      </c>
      <c r="D84" s="615"/>
      <c r="E84" s="353">
        <v>0.74080000000000001</v>
      </c>
      <c r="F84" s="326"/>
      <c r="G84" s="326"/>
      <c r="H84" s="348"/>
      <c r="I84" s="348"/>
      <c r="J84" s="326"/>
      <c r="K84" s="326"/>
      <c r="L84" s="344"/>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2"/>
      <c r="AZ84" s="342"/>
      <c r="BA84" s="342"/>
      <c r="BB84" s="342"/>
      <c r="BC84" s="342"/>
      <c r="BD84" s="342"/>
      <c r="BE84" s="342"/>
      <c r="BF84" s="342"/>
      <c r="BG84" s="342"/>
      <c r="BH84" s="342"/>
      <c r="BI84" s="342"/>
      <c r="BJ84" s="342"/>
      <c r="BK84" s="342"/>
      <c r="BL84" s="342"/>
      <c r="BM84" s="342"/>
      <c r="BN84" s="342"/>
      <c r="BO84" s="342"/>
      <c r="BP84" s="342"/>
      <c r="BQ84" s="342"/>
      <c r="BR84" s="342"/>
      <c r="BS84" s="342"/>
      <c r="BT84" s="342"/>
      <c r="BU84" s="342"/>
      <c r="BV84" s="342"/>
      <c r="BW84" s="342"/>
      <c r="BX84" s="342"/>
      <c r="BY84" s="342"/>
      <c r="BZ84" s="342"/>
      <c r="CA84" s="342"/>
      <c r="CB84" s="342"/>
      <c r="CC84" s="342"/>
      <c r="CD84" s="342"/>
      <c r="CE84" s="342"/>
      <c r="CF84" s="342"/>
      <c r="CG84" s="342"/>
      <c r="CH84" s="342"/>
      <c r="CI84" s="342"/>
      <c r="CJ84" s="342"/>
      <c r="CK84" s="342"/>
      <c r="CL84" s="342"/>
      <c r="CM84" s="342"/>
      <c r="CN84" s="342"/>
      <c r="CO84" s="342"/>
      <c r="CP84" s="342"/>
      <c r="CQ84" s="342"/>
      <c r="CR84" s="342"/>
      <c r="CS84" s="342"/>
    </row>
    <row r="85" spans="1:97" s="345" customFormat="1" ht="12.75" x14ac:dyDescent="0.2">
      <c r="A85" s="342"/>
      <c r="B85" s="310"/>
      <c r="C85" s="343"/>
      <c r="D85" s="326"/>
      <c r="E85" s="326"/>
      <c r="F85" s="326"/>
      <c r="G85" s="326"/>
      <c r="H85" s="348"/>
      <c r="I85" s="348"/>
      <c r="J85" s="326"/>
      <c r="K85" s="326"/>
      <c r="L85" s="344"/>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c r="BA85" s="342"/>
      <c r="BB85" s="342"/>
      <c r="BC85" s="342"/>
      <c r="BD85" s="342"/>
      <c r="BE85" s="342"/>
      <c r="BF85" s="342"/>
      <c r="BG85" s="342"/>
      <c r="BH85" s="342"/>
      <c r="BI85" s="342"/>
      <c r="BJ85" s="342"/>
      <c r="BK85" s="342"/>
      <c r="BL85" s="342"/>
      <c r="BM85" s="342"/>
      <c r="BN85" s="342"/>
      <c r="BO85" s="342"/>
      <c r="BP85" s="342"/>
      <c r="BQ85" s="342"/>
      <c r="BR85" s="342"/>
      <c r="BS85" s="342"/>
      <c r="BT85" s="342"/>
      <c r="BU85" s="342"/>
      <c r="BV85" s="342"/>
      <c r="BW85" s="342"/>
      <c r="BX85" s="342"/>
      <c r="BY85" s="342"/>
      <c r="BZ85" s="342"/>
      <c r="CA85" s="342"/>
      <c r="CB85" s="342"/>
      <c r="CC85" s="342"/>
      <c r="CD85" s="342"/>
      <c r="CE85" s="342"/>
      <c r="CF85" s="342"/>
      <c r="CG85" s="342"/>
      <c r="CH85" s="342"/>
      <c r="CI85" s="342"/>
      <c r="CJ85" s="342"/>
      <c r="CK85" s="342"/>
      <c r="CL85" s="342"/>
      <c r="CM85" s="342"/>
      <c r="CN85" s="342"/>
      <c r="CO85" s="342"/>
      <c r="CP85" s="342"/>
      <c r="CQ85" s="342"/>
      <c r="CR85" s="342"/>
      <c r="CS85" s="342"/>
    </row>
    <row r="86" spans="1:97" ht="38.25" x14ac:dyDescent="0.25">
      <c r="B86" s="310"/>
      <c r="C86" s="613" t="s">
        <v>1618</v>
      </c>
      <c r="D86" s="613"/>
      <c r="E86" s="226" t="s">
        <v>1606</v>
      </c>
      <c r="F86" s="335"/>
      <c r="G86" s="335"/>
      <c r="H86" s="330"/>
      <c r="I86" s="330"/>
      <c r="J86" s="303"/>
      <c r="K86" s="303"/>
      <c r="L86" s="304"/>
    </row>
    <row r="87" spans="1:97" x14ac:dyDescent="0.25">
      <c r="B87" s="310"/>
      <c r="C87" s="614" t="s">
        <v>1619</v>
      </c>
      <c r="D87" s="188" t="s">
        <v>1620</v>
      </c>
      <c r="E87" s="354">
        <v>0.12888339758476872</v>
      </c>
      <c r="F87" s="334"/>
      <c r="G87" s="334"/>
      <c r="H87" s="303"/>
      <c r="I87" s="303"/>
      <c r="J87" s="303"/>
      <c r="K87" s="303"/>
      <c r="L87" s="304"/>
    </row>
    <row r="88" spans="1:97" x14ac:dyDescent="0.25">
      <c r="B88" s="310"/>
      <c r="C88" s="614"/>
      <c r="D88" s="188" t="s">
        <v>1621</v>
      </c>
      <c r="E88" s="340">
        <v>5.1541111874267208E-2</v>
      </c>
      <c r="F88" s="334"/>
      <c r="G88" s="334"/>
      <c r="H88" s="303"/>
      <c r="I88" s="303"/>
      <c r="J88" s="303"/>
      <c r="K88" s="303"/>
      <c r="L88" s="304"/>
    </row>
    <row r="89" spans="1:97" x14ac:dyDescent="0.25">
      <c r="B89" s="310"/>
      <c r="C89" s="614"/>
      <c r="D89" s="188" t="s">
        <v>1622</v>
      </c>
      <c r="E89" s="340">
        <v>6.1097782412741442E-2</v>
      </c>
      <c r="F89" s="334"/>
      <c r="G89" s="334"/>
      <c r="H89" s="303"/>
      <c r="I89" s="303"/>
      <c r="J89" s="303"/>
      <c r="K89" s="303"/>
      <c r="L89" s="304"/>
    </row>
    <row r="90" spans="1:97" x14ac:dyDescent="0.25">
      <c r="B90" s="310"/>
      <c r="C90" s="614"/>
      <c r="D90" s="188" t="s">
        <v>1623</v>
      </c>
      <c r="E90" s="340">
        <v>7.8643753015749371E-2</v>
      </c>
      <c r="F90" s="334"/>
      <c r="G90" s="334"/>
      <c r="H90" s="303"/>
      <c r="I90" s="303"/>
      <c r="J90" s="303"/>
      <c r="K90" s="303"/>
      <c r="L90" s="304"/>
    </row>
    <row r="91" spans="1:97" x14ac:dyDescent="0.25">
      <c r="B91" s="310"/>
      <c r="C91" s="614"/>
      <c r="D91" s="188" t="s">
        <v>1624</v>
      </c>
      <c r="E91" s="340">
        <v>0.22832752673705975</v>
      </c>
      <c r="F91" s="334"/>
      <c r="G91" s="334"/>
      <c r="H91" s="303"/>
      <c r="I91" s="303"/>
      <c r="J91" s="303"/>
      <c r="K91" s="303"/>
      <c r="L91" s="304"/>
    </row>
    <row r="92" spans="1:97" x14ac:dyDescent="0.25">
      <c r="B92" s="310"/>
      <c r="C92" s="614"/>
      <c r="D92" s="188" t="s">
        <v>1625</v>
      </c>
      <c r="E92" s="340">
        <v>0.12431253883979396</v>
      </c>
      <c r="F92" s="334"/>
      <c r="G92" s="334"/>
      <c r="H92" s="303"/>
      <c r="I92" s="303"/>
      <c r="J92" s="303"/>
      <c r="K92" s="303"/>
      <c r="L92" s="304"/>
    </row>
    <row r="93" spans="1:97" x14ac:dyDescent="0.25">
      <c r="B93" s="310"/>
      <c r="C93" s="614"/>
      <c r="D93" s="188" t="s">
        <v>1626</v>
      </c>
      <c r="E93" s="340">
        <v>5.6253554908914608E-2</v>
      </c>
      <c r="F93" s="334"/>
      <c r="G93" s="334"/>
      <c r="H93" s="303"/>
      <c r="I93" s="303"/>
      <c r="J93" s="303"/>
      <c r="K93" s="303"/>
      <c r="L93" s="304"/>
    </row>
    <row r="94" spans="1:97" x14ac:dyDescent="0.25">
      <c r="B94" s="310"/>
      <c r="C94" s="614"/>
      <c r="D94" s="188" t="s">
        <v>1627</v>
      </c>
      <c r="E94" s="340">
        <v>6.4844434068729681E-2</v>
      </c>
      <c r="F94" s="334"/>
      <c r="G94" s="334"/>
      <c r="H94" s="303"/>
      <c r="I94" s="303"/>
      <c r="J94" s="303"/>
      <c r="K94" s="303"/>
      <c r="L94" s="304"/>
    </row>
    <row r="95" spans="1:97" x14ac:dyDescent="0.25">
      <c r="B95" s="310"/>
      <c r="C95" s="614"/>
      <c r="D95" s="188" t="s">
        <v>1628</v>
      </c>
      <c r="E95" s="340">
        <v>0.13982596446271431</v>
      </c>
      <c r="F95" s="334"/>
      <c r="G95" s="334"/>
      <c r="H95" s="303"/>
      <c r="I95" s="303"/>
      <c r="J95" s="303"/>
      <c r="K95" s="303"/>
      <c r="L95" s="304"/>
    </row>
    <row r="96" spans="1:97" x14ac:dyDescent="0.25">
      <c r="B96" s="310"/>
      <c r="C96" s="614"/>
      <c r="D96" s="188" t="s">
        <v>1629</v>
      </c>
      <c r="E96" s="355">
        <v>4.5075450288943067E-2</v>
      </c>
      <c r="F96" s="334"/>
      <c r="G96" s="334"/>
      <c r="H96" s="303"/>
      <c r="I96" s="303"/>
      <c r="J96" s="303"/>
      <c r="K96" s="303"/>
      <c r="L96" s="304"/>
    </row>
    <row r="97" spans="2:12" x14ac:dyDescent="0.25">
      <c r="B97" s="310"/>
      <c r="C97" s="614"/>
      <c r="D97" s="188" t="s">
        <v>1630</v>
      </c>
      <c r="E97" s="340">
        <v>1.0819662178861411E-2</v>
      </c>
      <c r="F97" s="334"/>
      <c r="G97" s="334"/>
      <c r="H97" s="303"/>
      <c r="I97" s="303"/>
      <c r="J97" s="303"/>
      <c r="K97" s="303"/>
      <c r="L97" s="304"/>
    </row>
    <row r="98" spans="2:12" x14ac:dyDescent="0.25">
      <c r="B98" s="310"/>
      <c r="C98" s="614"/>
      <c r="D98" s="188" t="s">
        <v>1631</v>
      </c>
      <c r="E98" s="340">
        <v>1.01E-2</v>
      </c>
      <c r="F98" s="334"/>
      <c r="G98" s="334"/>
      <c r="H98" s="303"/>
      <c r="I98" s="303"/>
      <c r="J98" s="303"/>
      <c r="K98" s="303"/>
      <c r="L98" s="304"/>
    </row>
    <row r="99" spans="2:12" x14ac:dyDescent="0.25">
      <c r="B99" s="310"/>
      <c r="C99" s="614"/>
      <c r="D99" s="188" t="s">
        <v>1632</v>
      </c>
      <c r="E99" s="352">
        <v>2.0000000000000001E-4</v>
      </c>
      <c r="F99" s="334"/>
      <c r="G99" s="334"/>
      <c r="H99" s="303"/>
      <c r="I99" s="303"/>
      <c r="J99" s="303"/>
      <c r="K99" s="303"/>
      <c r="L99" s="304"/>
    </row>
    <row r="100" spans="2:12" x14ac:dyDescent="0.25">
      <c r="B100" s="310"/>
      <c r="C100" s="325"/>
      <c r="D100" s="325"/>
      <c r="E100" s="303"/>
      <c r="F100" s="303"/>
      <c r="G100" s="303"/>
      <c r="H100" s="303"/>
      <c r="I100" s="303"/>
      <c r="J100" s="303"/>
      <c r="K100" s="303"/>
      <c r="L100" s="304"/>
    </row>
    <row r="101" spans="2:12" ht="77.25" customHeight="1" x14ac:dyDescent="0.25">
      <c r="B101" s="310"/>
      <c r="C101" s="616" t="s">
        <v>1638</v>
      </c>
      <c r="D101" s="617"/>
      <c r="E101" s="617"/>
      <c r="F101" s="617"/>
      <c r="G101" s="617"/>
      <c r="H101" s="617"/>
      <c r="I101" s="617"/>
      <c r="J101" s="618"/>
      <c r="K101" s="303"/>
      <c r="L101" s="304"/>
    </row>
    <row r="102" spans="2:12" x14ac:dyDescent="0.25">
      <c r="B102" s="310"/>
      <c r="C102" s="325"/>
      <c r="D102" s="325"/>
      <c r="E102" s="303"/>
      <c r="F102" s="303"/>
      <c r="G102" s="303"/>
      <c r="H102" s="303"/>
      <c r="I102" s="303"/>
      <c r="J102" s="303"/>
      <c r="K102" s="303"/>
      <c r="L102" s="304"/>
    </row>
    <row r="103" spans="2:12" x14ac:dyDescent="0.25">
      <c r="B103" s="310"/>
      <c r="C103" s="325"/>
      <c r="D103" s="325"/>
      <c r="E103" s="303"/>
      <c r="F103" s="303"/>
      <c r="G103" s="303"/>
      <c r="H103" s="303"/>
      <c r="I103" s="303"/>
      <c r="J103" s="303"/>
      <c r="K103" s="303"/>
      <c r="L103" s="304"/>
    </row>
    <row r="104" spans="2:12" x14ac:dyDescent="0.25">
      <c r="B104" s="310" t="s">
        <v>1639</v>
      </c>
      <c r="C104" s="343" t="s">
        <v>1640</v>
      </c>
      <c r="D104" s="303"/>
      <c r="E104" s="303"/>
      <c r="F104" s="303"/>
      <c r="G104" s="303"/>
      <c r="H104" s="303"/>
      <c r="I104" s="303"/>
      <c r="J104" s="303"/>
      <c r="K104" s="303"/>
      <c r="L104" s="304"/>
    </row>
    <row r="105" spans="2:12" x14ac:dyDescent="0.25">
      <c r="B105" s="310"/>
      <c r="C105" s="343"/>
      <c r="D105" s="303"/>
      <c r="E105" s="303"/>
      <c r="F105" s="303"/>
      <c r="G105" s="303"/>
      <c r="H105" s="303"/>
      <c r="I105" s="303"/>
      <c r="J105" s="303"/>
      <c r="K105" s="303"/>
      <c r="L105" s="304"/>
    </row>
    <row r="106" spans="2:12" ht="51" x14ac:dyDescent="0.25">
      <c r="B106" s="310"/>
      <c r="C106" s="303"/>
      <c r="D106" s="303"/>
      <c r="E106" s="303"/>
      <c r="F106" s="226" t="s">
        <v>1606</v>
      </c>
      <c r="G106" s="335"/>
      <c r="H106" s="330"/>
      <c r="I106" s="303"/>
      <c r="J106" s="303"/>
      <c r="K106" s="303"/>
      <c r="L106" s="304"/>
    </row>
    <row r="107" spans="2:12" x14ac:dyDescent="0.25">
      <c r="B107" s="356"/>
      <c r="C107" s="619" t="s">
        <v>1641</v>
      </c>
      <c r="D107" s="188" t="s">
        <v>1642</v>
      </c>
      <c r="E107" s="211"/>
      <c r="F107" s="340">
        <v>2.5000000000000001E-3</v>
      </c>
      <c r="G107" s="334"/>
      <c r="H107" s="303"/>
      <c r="I107" s="303"/>
      <c r="J107" s="303"/>
      <c r="K107" s="303"/>
      <c r="L107" s="304"/>
    </row>
    <row r="108" spans="2:12" x14ac:dyDescent="0.25">
      <c r="B108" s="356"/>
      <c r="C108" s="620"/>
      <c r="D108" s="597" t="s">
        <v>1643</v>
      </c>
      <c r="E108" s="598"/>
      <c r="F108" s="357">
        <v>0.495</v>
      </c>
      <c r="G108" s="311"/>
      <c r="H108" s="303"/>
      <c r="I108" s="303"/>
      <c r="J108" s="303"/>
      <c r="K108" s="303"/>
      <c r="L108" s="304"/>
    </row>
    <row r="109" spans="2:12" x14ac:dyDescent="0.25">
      <c r="B109" s="356"/>
      <c r="C109" s="358" t="s">
        <v>1644</v>
      </c>
      <c r="D109" s="621"/>
      <c r="E109" s="622"/>
      <c r="F109" s="340">
        <v>0.4083</v>
      </c>
      <c r="G109" s="334"/>
      <c r="H109" s="303"/>
      <c r="I109" s="303"/>
      <c r="J109" s="303"/>
      <c r="K109" s="303"/>
      <c r="L109" s="304"/>
    </row>
    <row r="110" spans="2:12" x14ac:dyDescent="0.25">
      <c r="B110" s="356"/>
      <c r="C110" s="596" t="s">
        <v>1479</v>
      </c>
      <c r="D110" s="596"/>
      <c r="E110" s="596"/>
      <c r="F110" s="359">
        <f>F107+F108+F109</f>
        <v>0.90579999999999994</v>
      </c>
      <c r="G110" s="334"/>
      <c r="H110" s="303"/>
      <c r="I110" s="303"/>
      <c r="J110" s="303"/>
      <c r="K110" s="303"/>
      <c r="L110" s="304"/>
    </row>
    <row r="111" spans="2:12" x14ac:dyDescent="0.25">
      <c r="B111" s="310"/>
      <c r="C111" s="316" t="s">
        <v>1480</v>
      </c>
      <c r="D111" s="610" t="s">
        <v>1481</v>
      </c>
      <c r="E111" s="611"/>
      <c r="F111" s="360">
        <v>9.4200000000000006E-2</v>
      </c>
      <c r="G111" s="334"/>
      <c r="H111" s="303"/>
      <c r="I111" s="303"/>
      <c r="J111" s="303"/>
      <c r="K111" s="303"/>
      <c r="L111" s="304"/>
    </row>
    <row r="112" spans="2:12" x14ac:dyDescent="0.25">
      <c r="B112" s="310"/>
      <c r="C112" s="316"/>
      <c r="D112" s="610"/>
      <c r="E112" s="611"/>
      <c r="F112" s="337"/>
      <c r="G112" s="334"/>
      <c r="H112" s="303"/>
      <c r="I112" s="303"/>
      <c r="J112" s="303"/>
      <c r="K112" s="303"/>
      <c r="L112" s="304"/>
    </row>
    <row r="113" spans="2:12" x14ac:dyDescent="0.25">
      <c r="B113" s="310"/>
      <c r="C113" s="316"/>
      <c r="D113" s="610"/>
      <c r="E113" s="611"/>
      <c r="F113" s="337"/>
      <c r="G113" s="334"/>
      <c r="H113" s="303"/>
      <c r="I113" s="303"/>
      <c r="J113" s="303"/>
      <c r="K113" s="303"/>
      <c r="L113" s="304"/>
    </row>
    <row r="114" spans="2:12" x14ac:dyDescent="0.25">
      <c r="B114" s="310"/>
      <c r="C114" s="316"/>
      <c r="D114" s="610"/>
      <c r="E114" s="611"/>
      <c r="F114" s="337"/>
      <c r="G114" s="334"/>
      <c r="H114" s="303"/>
      <c r="I114" s="303"/>
      <c r="J114" s="303"/>
      <c r="K114" s="303"/>
      <c r="L114" s="304"/>
    </row>
    <row r="115" spans="2:12" x14ac:dyDescent="0.25">
      <c r="B115" s="310"/>
      <c r="C115" s="564" t="s">
        <v>1645</v>
      </c>
      <c r="D115" s="612"/>
      <c r="E115" s="565"/>
      <c r="F115" s="361">
        <f>F111</f>
        <v>9.4200000000000006E-2</v>
      </c>
      <c r="G115" s="334"/>
      <c r="H115" s="303"/>
      <c r="I115" s="303"/>
      <c r="J115" s="303"/>
      <c r="K115" s="303"/>
      <c r="L115" s="304"/>
    </row>
    <row r="116" spans="2:12" x14ac:dyDescent="0.25">
      <c r="B116" s="310"/>
      <c r="C116" s="362"/>
      <c r="D116" s="303"/>
      <c r="E116" s="303"/>
      <c r="F116" s="303"/>
      <c r="G116" s="303"/>
      <c r="H116" s="303"/>
      <c r="I116" s="303"/>
      <c r="J116" s="303"/>
      <c r="K116" s="303"/>
      <c r="L116" s="304"/>
    </row>
    <row r="117" spans="2:12" x14ac:dyDescent="0.25">
      <c r="B117" s="310"/>
      <c r="C117" s="362"/>
      <c r="D117" s="303"/>
      <c r="E117" s="303"/>
      <c r="F117" s="303"/>
      <c r="G117" s="303"/>
      <c r="H117" s="303"/>
      <c r="I117" s="303"/>
      <c r="J117" s="303"/>
      <c r="K117" s="303"/>
      <c r="L117" s="304"/>
    </row>
    <row r="118" spans="2:12" x14ac:dyDescent="0.25">
      <c r="B118" s="363" t="s">
        <v>1646</v>
      </c>
      <c r="C118" s="327" t="s">
        <v>1647</v>
      </c>
      <c r="D118" s="303"/>
      <c r="E118" s="303"/>
      <c r="F118" s="303"/>
      <c r="G118" s="303"/>
      <c r="H118" s="303"/>
      <c r="I118" s="303"/>
      <c r="J118" s="303"/>
      <c r="K118" s="303"/>
      <c r="L118" s="304"/>
    </row>
    <row r="119" spans="2:12" x14ac:dyDescent="0.25">
      <c r="B119" s="310"/>
      <c r="C119" s="327"/>
      <c r="D119" s="303"/>
      <c r="E119" s="303"/>
      <c r="F119" s="303"/>
      <c r="G119" s="303"/>
      <c r="H119" s="303"/>
      <c r="I119" s="303"/>
      <c r="J119" s="303"/>
      <c r="K119" s="303"/>
      <c r="L119" s="304"/>
    </row>
    <row r="120" spans="2:12" ht="38.25" x14ac:dyDescent="0.25">
      <c r="B120" s="310"/>
      <c r="C120" s="179" t="s">
        <v>1648</v>
      </c>
      <c r="D120" s="226" t="s">
        <v>1606</v>
      </c>
      <c r="E120" s="335"/>
      <c r="F120" s="335"/>
      <c r="G120" s="330"/>
      <c r="H120" s="303"/>
      <c r="I120" s="303"/>
      <c r="J120" s="303"/>
      <c r="K120" s="303"/>
      <c r="L120" s="304"/>
    </row>
    <row r="121" spans="2:12" x14ac:dyDescent="0.25">
      <c r="B121" s="310"/>
      <c r="C121" s="364" t="s">
        <v>1649</v>
      </c>
      <c r="D121" s="360">
        <v>0.111</v>
      </c>
      <c r="E121" s="334"/>
      <c r="F121" s="334"/>
      <c r="G121" s="303"/>
      <c r="H121" s="303"/>
      <c r="I121" s="303"/>
      <c r="J121" s="303"/>
      <c r="K121" s="303"/>
      <c r="L121" s="304"/>
    </row>
    <row r="122" spans="2:12" x14ac:dyDescent="0.25">
      <c r="B122" s="310"/>
      <c r="C122" s="365" t="s">
        <v>1650</v>
      </c>
      <c r="D122" s="360">
        <v>0.1507</v>
      </c>
      <c r="E122" s="334"/>
      <c r="F122" s="334"/>
      <c r="G122" s="303"/>
      <c r="H122" s="303"/>
      <c r="I122" s="303"/>
      <c r="J122" s="303"/>
      <c r="K122" s="303"/>
      <c r="L122" s="304"/>
    </row>
    <row r="123" spans="2:12" x14ac:dyDescent="0.25">
      <c r="B123" s="310"/>
      <c r="C123" s="365" t="s">
        <v>1651</v>
      </c>
      <c r="D123" s="360">
        <v>0.1096</v>
      </c>
      <c r="E123" s="334"/>
      <c r="F123" s="334"/>
      <c r="G123" s="303"/>
      <c r="H123" s="303"/>
      <c r="I123" s="303"/>
      <c r="J123" s="303"/>
      <c r="K123" s="303"/>
      <c r="L123" s="304"/>
    </row>
    <row r="124" spans="2:12" x14ac:dyDescent="0.25">
      <c r="B124" s="310"/>
      <c r="C124" s="365" t="s">
        <v>1652</v>
      </c>
      <c r="D124" s="360">
        <v>0.15909999999999999</v>
      </c>
      <c r="E124" s="334"/>
      <c r="F124" s="334"/>
      <c r="G124" s="303"/>
      <c r="H124" s="303"/>
      <c r="I124" s="303"/>
      <c r="J124" s="303"/>
      <c r="K124" s="303"/>
      <c r="L124" s="304"/>
    </row>
    <row r="125" spans="2:12" x14ac:dyDescent="0.25">
      <c r="B125" s="310"/>
      <c r="C125" s="364" t="s">
        <v>1653</v>
      </c>
      <c r="D125" s="360">
        <v>0.46960000000000002</v>
      </c>
      <c r="E125" s="334"/>
      <c r="F125" s="334"/>
      <c r="G125" s="303"/>
      <c r="H125" s="303"/>
      <c r="I125" s="303"/>
      <c r="J125" s="303"/>
      <c r="K125" s="303"/>
      <c r="L125" s="304"/>
    </row>
    <row r="126" spans="2:12" x14ac:dyDescent="0.25">
      <c r="B126" s="310"/>
      <c r="C126" s="303"/>
      <c r="D126" s="303"/>
      <c r="E126" s="303"/>
      <c r="F126" s="303"/>
      <c r="G126" s="303"/>
      <c r="H126" s="303"/>
      <c r="I126" s="303"/>
      <c r="J126" s="303"/>
      <c r="K126" s="303"/>
      <c r="L126" s="304"/>
    </row>
    <row r="127" spans="2:12" x14ac:dyDescent="0.25">
      <c r="B127" s="310"/>
      <c r="C127" s="303"/>
      <c r="D127" s="303"/>
      <c r="E127" s="303"/>
      <c r="F127" s="303"/>
      <c r="G127" s="303"/>
      <c r="H127" s="303"/>
      <c r="I127" s="303"/>
      <c r="J127" s="303"/>
      <c r="K127" s="303"/>
      <c r="L127" s="304"/>
    </row>
    <row r="128" spans="2:12" x14ac:dyDescent="0.25">
      <c r="B128" s="310" t="s">
        <v>1654</v>
      </c>
      <c r="C128" s="327" t="s">
        <v>1655</v>
      </c>
      <c r="D128" s="303"/>
      <c r="E128" s="303"/>
      <c r="F128" s="303"/>
      <c r="G128" s="303"/>
      <c r="H128" s="303"/>
      <c r="I128" s="303"/>
      <c r="J128" s="303"/>
      <c r="K128" s="303"/>
      <c r="L128" s="304"/>
    </row>
    <row r="129" spans="2:12" x14ac:dyDescent="0.25">
      <c r="B129" s="310"/>
      <c r="C129" s="327"/>
      <c r="D129" s="303"/>
      <c r="E129" s="303"/>
      <c r="F129" s="303"/>
      <c r="G129" s="303"/>
      <c r="H129" s="303"/>
      <c r="I129" s="303"/>
      <c r="J129" s="303"/>
      <c r="K129" s="303"/>
      <c r="L129" s="304"/>
    </row>
    <row r="130" spans="2:12" ht="38.25" x14ac:dyDescent="0.25">
      <c r="B130" s="310"/>
      <c r="C130" s="303"/>
      <c r="D130" s="226" t="s">
        <v>1606</v>
      </c>
      <c r="E130" s="330"/>
      <c r="F130" s="303"/>
      <c r="G130" s="303"/>
      <c r="H130" s="303"/>
      <c r="I130" s="303"/>
      <c r="J130" s="303"/>
      <c r="K130" s="303"/>
      <c r="L130" s="304"/>
    </row>
    <row r="131" spans="2:12" x14ac:dyDescent="0.25">
      <c r="B131" s="310"/>
      <c r="C131" s="227" t="s">
        <v>795</v>
      </c>
      <c r="D131" s="360">
        <v>0.73580000000000001</v>
      </c>
      <c r="E131" s="303"/>
      <c r="F131" s="303"/>
      <c r="G131" s="303"/>
      <c r="H131" s="303"/>
      <c r="I131" s="303"/>
      <c r="J131" s="303"/>
      <c r="K131" s="303"/>
      <c r="L131" s="304"/>
    </row>
    <row r="132" spans="2:12" x14ac:dyDescent="0.25">
      <c r="B132" s="310"/>
      <c r="C132" s="227" t="s">
        <v>1656</v>
      </c>
      <c r="D132" s="360">
        <v>1.2699999999999999E-2</v>
      </c>
      <c r="E132" s="303"/>
      <c r="F132" s="303"/>
      <c r="G132" s="303"/>
      <c r="H132" s="303"/>
      <c r="I132" s="303"/>
      <c r="J132" s="303"/>
      <c r="K132" s="303"/>
      <c r="L132" s="304"/>
    </row>
    <row r="133" spans="2:12" x14ac:dyDescent="0.25">
      <c r="B133" s="310"/>
      <c r="C133" s="227" t="s">
        <v>1657</v>
      </c>
      <c r="D133" s="360">
        <v>0.23449999999999999</v>
      </c>
      <c r="E133" s="303"/>
      <c r="F133" s="303"/>
      <c r="G133" s="303"/>
      <c r="H133" s="303"/>
      <c r="I133" s="303"/>
      <c r="J133" s="303"/>
      <c r="K133" s="303"/>
      <c r="L133" s="304"/>
    </row>
    <row r="134" spans="2:12" x14ac:dyDescent="0.25">
      <c r="B134" s="310"/>
      <c r="C134" s="227" t="s">
        <v>97</v>
      </c>
      <c r="D134" s="360">
        <v>1.7000000000000001E-2</v>
      </c>
      <c r="E134" s="303"/>
      <c r="F134" s="303"/>
      <c r="G134" s="303"/>
      <c r="H134" s="303"/>
      <c r="I134" s="303"/>
      <c r="J134" s="303"/>
      <c r="K134" s="303"/>
      <c r="L134" s="304"/>
    </row>
    <row r="135" spans="2:12" x14ac:dyDescent="0.25">
      <c r="B135" s="310"/>
      <c r="C135" s="227" t="s">
        <v>1489</v>
      </c>
      <c r="D135" s="337"/>
      <c r="E135" s="303"/>
      <c r="F135" s="303"/>
      <c r="G135" s="303"/>
      <c r="H135" s="303"/>
      <c r="I135" s="303"/>
      <c r="J135" s="303"/>
      <c r="K135" s="303"/>
      <c r="L135" s="304"/>
    </row>
    <row r="136" spans="2:12" s="65" customFormat="1" x14ac:dyDescent="0.25">
      <c r="B136" s="363"/>
      <c r="C136" s="334"/>
      <c r="D136" s="334"/>
      <c r="E136" s="334"/>
      <c r="F136" s="334"/>
      <c r="G136" s="334"/>
      <c r="H136" s="334"/>
      <c r="I136" s="334"/>
      <c r="J136" s="334"/>
      <c r="K136" s="334"/>
      <c r="L136" s="366"/>
    </row>
    <row r="137" spans="2:12" x14ac:dyDescent="0.25">
      <c r="B137" s="310"/>
      <c r="C137" s="303"/>
      <c r="D137" s="303"/>
      <c r="E137" s="303"/>
      <c r="F137" s="303"/>
      <c r="G137" s="303"/>
      <c r="H137" s="303"/>
      <c r="I137" s="303"/>
      <c r="J137" s="303"/>
      <c r="K137" s="303"/>
      <c r="L137" s="304"/>
    </row>
    <row r="138" spans="2:12" x14ac:dyDescent="0.25">
      <c r="B138" s="363" t="s">
        <v>1658</v>
      </c>
      <c r="C138" s="327" t="s">
        <v>1659</v>
      </c>
      <c r="D138" s="303"/>
      <c r="E138" s="303"/>
      <c r="F138" s="303"/>
      <c r="G138" s="303"/>
      <c r="H138" s="303"/>
      <c r="I138" s="303"/>
      <c r="J138" s="303"/>
      <c r="K138" s="303"/>
      <c r="L138" s="304"/>
    </row>
    <row r="139" spans="2:12" x14ac:dyDescent="0.25">
      <c r="B139" s="310"/>
      <c r="C139" s="303"/>
      <c r="D139" s="303"/>
      <c r="E139" s="303"/>
      <c r="F139" s="303"/>
      <c r="G139" s="303"/>
      <c r="H139" s="303"/>
      <c r="I139" s="303"/>
      <c r="J139" s="303"/>
      <c r="K139" s="303"/>
      <c r="L139" s="304"/>
    </row>
    <row r="140" spans="2:12" ht="38.25" x14ac:dyDescent="0.25">
      <c r="B140" s="310"/>
      <c r="C140" s="303"/>
      <c r="D140" s="226" t="s">
        <v>1606</v>
      </c>
      <c r="E140" s="330"/>
      <c r="F140" s="303"/>
      <c r="G140" s="303"/>
      <c r="H140" s="303"/>
      <c r="I140" s="303"/>
      <c r="J140" s="303"/>
      <c r="K140" s="303"/>
      <c r="L140" s="304"/>
    </row>
    <row r="141" spans="2:12" x14ac:dyDescent="0.25">
      <c r="B141" s="310"/>
      <c r="C141" s="227" t="s">
        <v>675</v>
      </c>
      <c r="D141" s="360">
        <v>0.9899</v>
      </c>
      <c r="E141" s="303"/>
      <c r="F141" s="303"/>
      <c r="G141" s="303"/>
      <c r="H141" s="303"/>
      <c r="I141" s="303"/>
      <c r="J141" s="303"/>
      <c r="K141" s="303"/>
      <c r="L141" s="304"/>
    </row>
    <row r="142" spans="2:12" x14ac:dyDescent="0.25">
      <c r="B142" s="310"/>
      <c r="C142" s="227" t="s">
        <v>1660</v>
      </c>
      <c r="D142" s="367"/>
      <c r="E142" s="303"/>
      <c r="F142" s="303"/>
      <c r="G142" s="303"/>
      <c r="H142" s="303"/>
      <c r="I142" s="303"/>
      <c r="J142" s="303"/>
      <c r="K142" s="303"/>
      <c r="L142" s="304"/>
    </row>
    <row r="143" spans="2:12" x14ac:dyDescent="0.25">
      <c r="B143" s="310"/>
      <c r="C143" s="227" t="s">
        <v>1661</v>
      </c>
      <c r="D143" s="360">
        <v>1.01E-2</v>
      </c>
      <c r="E143" s="303"/>
      <c r="F143" s="303"/>
      <c r="G143" s="303"/>
      <c r="H143" s="303"/>
      <c r="I143" s="303"/>
      <c r="J143" s="303"/>
      <c r="K143" s="303"/>
      <c r="L143" s="304"/>
    </row>
    <row r="144" spans="2:12" x14ac:dyDescent="0.25">
      <c r="B144" s="310"/>
      <c r="C144" s="227" t="s">
        <v>97</v>
      </c>
      <c r="D144" s="367"/>
      <c r="E144" s="303"/>
      <c r="F144" s="303"/>
      <c r="G144" s="303"/>
      <c r="H144" s="303"/>
      <c r="I144" s="303"/>
      <c r="J144" s="303"/>
      <c r="K144" s="303"/>
      <c r="L144" s="304"/>
    </row>
    <row r="145" spans="2:12" x14ac:dyDescent="0.25">
      <c r="B145" s="310"/>
      <c r="C145" s="227" t="s">
        <v>1489</v>
      </c>
      <c r="D145" s="337"/>
      <c r="E145" s="303"/>
      <c r="F145" s="303"/>
      <c r="G145" s="303"/>
      <c r="H145" s="303"/>
      <c r="I145" s="303"/>
      <c r="J145" s="303"/>
      <c r="K145" s="303"/>
      <c r="L145" s="304"/>
    </row>
    <row r="146" spans="2:12" x14ac:dyDescent="0.25">
      <c r="B146" s="310"/>
      <c r="C146" s="303"/>
      <c r="D146" s="303"/>
      <c r="E146" s="303"/>
      <c r="F146" s="303"/>
      <c r="G146" s="303"/>
      <c r="H146" s="303"/>
      <c r="I146" s="303"/>
      <c r="J146" s="303"/>
      <c r="K146" s="303"/>
      <c r="L146" s="304"/>
    </row>
    <row r="147" spans="2:12" x14ac:dyDescent="0.25">
      <c r="B147" s="310"/>
      <c r="C147" s="303"/>
      <c r="D147" s="303"/>
      <c r="E147" s="303"/>
      <c r="F147" s="303"/>
      <c r="G147" s="303"/>
      <c r="H147" s="303"/>
      <c r="I147" s="303"/>
      <c r="J147" s="303"/>
      <c r="K147" s="303"/>
      <c r="L147" s="304"/>
    </row>
    <row r="148" spans="2:12" x14ac:dyDescent="0.25">
      <c r="B148" s="310" t="s">
        <v>1662</v>
      </c>
      <c r="C148" s="315" t="s">
        <v>1663</v>
      </c>
      <c r="D148" s="303"/>
      <c r="E148" s="303"/>
      <c r="F148" s="303"/>
      <c r="G148" s="303"/>
      <c r="H148" s="303"/>
      <c r="I148" s="303"/>
      <c r="J148" s="303"/>
      <c r="K148" s="303"/>
      <c r="L148" s="304"/>
    </row>
    <row r="149" spans="2:12" x14ac:dyDescent="0.25">
      <c r="B149" s="310"/>
      <c r="C149" s="303"/>
      <c r="D149" s="303"/>
      <c r="E149" s="303"/>
      <c r="F149" s="303"/>
      <c r="G149" s="303"/>
      <c r="H149" s="303"/>
      <c r="I149" s="303"/>
      <c r="J149" s="303"/>
      <c r="K149" s="303"/>
      <c r="L149" s="304"/>
    </row>
    <row r="150" spans="2:12" ht="38.25" x14ac:dyDescent="0.25">
      <c r="B150" s="310"/>
      <c r="C150" s="303"/>
      <c r="D150" s="226" t="s">
        <v>1606</v>
      </c>
      <c r="E150" s="303"/>
      <c r="F150" s="303"/>
      <c r="G150" s="303"/>
      <c r="H150" s="303"/>
      <c r="I150" s="303"/>
      <c r="J150" s="303"/>
      <c r="K150" s="303"/>
      <c r="L150" s="304"/>
    </row>
    <row r="151" spans="2:12" x14ac:dyDescent="0.25">
      <c r="B151" s="310"/>
      <c r="C151" s="227" t="s">
        <v>1664</v>
      </c>
      <c r="D151" s="360">
        <v>0.82250000000000001</v>
      </c>
      <c r="E151" s="303"/>
      <c r="F151" s="303"/>
      <c r="G151" s="303"/>
      <c r="H151" s="303"/>
      <c r="I151" s="303"/>
      <c r="J151" s="303"/>
      <c r="K151" s="303"/>
      <c r="L151" s="304"/>
    </row>
    <row r="152" spans="2:12" x14ac:dyDescent="0.25">
      <c r="B152" s="310"/>
      <c r="C152" s="227" t="s">
        <v>1665</v>
      </c>
      <c r="D152" s="360">
        <v>6.3799999999999996E-2</v>
      </c>
      <c r="E152" s="312"/>
      <c r="F152" s="303"/>
      <c r="G152" s="303"/>
      <c r="H152" s="303"/>
      <c r="I152" s="303"/>
      <c r="J152" s="303"/>
      <c r="K152" s="303"/>
      <c r="L152" s="304"/>
    </row>
    <row r="153" spans="2:12" x14ac:dyDescent="0.25">
      <c r="B153" s="310"/>
      <c r="C153" s="227" t="s">
        <v>1666</v>
      </c>
      <c r="D153" s="355">
        <v>8.9300000000000004E-2</v>
      </c>
      <c r="E153" s="303"/>
      <c r="F153" s="303"/>
      <c r="G153" s="303"/>
      <c r="H153" s="303"/>
      <c r="I153" s="303"/>
      <c r="J153" s="303"/>
      <c r="K153" s="303"/>
      <c r="L153" s="304"/>
    </row>
    <row r="154" spans="2:12" x14ac:dyDescent="0.25">
      <c r="B154" s="310"/>
      <c r="C154" s="227" t="s">
        <v>1667</v>
      </c>
      <c r="D154" s="360">
        <v>2.4399999999999998E-2</v>
      </c>
      <c r="E154" s="303"/>
      <c r="F154" s="303"/>
      <c r="G154" s="303"/>
      <c r="H154" s="303"/>
      <c r="I154" s="303"/>
      <c r="J154" s="303"/>
      <c r="K154" s="303"/>
      <c r="L154" s="304"/>
    </row>
    <row r="155" spans="2:12" x14ac:dyDescent="0.25">
      <c r="B155" s="310"/>
      <c r="C155" s="227" t="s">
        <v>97</v>
      </c>
      <c r="D155" s="337"/>
      <c r="E155" s="303"/>
      <c r="F155" s="303"/>
      <c r="G155" s="303"/>
      <c r="H155" s="303"/>
      <c r="I155" s="303"/>
      <c r="J155" s="303"/>
      <c r="K155" s="303"/>
      <c r="L155" s="304"/>
    </row>
    <row r="156" spans="2:12" x14ac:dyDescent="0.25">
      <c r="B156" s="310"/>
      <c r="C156" s="227" t="s">
        <v>1489</v>
      </c>
      <c r="D156" s="337"/>
      <c r="E156" s="303"/>
      <c r="F156" s="303"/>
      <c r="G156" s="303"/>
      <c r="H156" s="303"/>
      <c r="I156" s="303"/>
      <c r="J156" s="303"/>
      <c r="K156" s="303"/>
      <c r="L156" s="304"/>
    </row>
    <row r="157" spans="2:12" x14ac:dyDescent="0.25">
      <c r="B157" s="310"/>
      <c r="C157" s="303"/>
      <c r="D157" s="303"/>
      <c r="E157" s="303"/>
      <c r="F157" s="303"/>
      <c r="G157" s="303"/>
      <c r="H157" s="303"/>
      <c r="I157" s="303"/>
      <c r="J157" s="303"/>
      <c r="K157" s="303"/>
      <c r="L157" s="304"/>
    </row>
    <row r="158" spans="2:12" x14ac:dyDescent="0.25">
      <c r="B158" s="310"/>
      <c r="C158" s="303"/>
      <c r="D158" s="303"/>
      <c r="E158" s="303"/>
      <c r="F158" s="303"/>
      <c r="G158" s="303"/>
      <c r="H158" s="303"/>
      <c r="I158" s="303"/>
      <c r="J158" s="303"/>
      <c r="K158" s="303"/>
      <c r="L158" s="304"/>
    </row>
    <row r="159" spans="2:12" x14ac:dyDescent="0.25">
      <c r="B159" s="363" t="s">
        <v>1668</v>
      </c>
      <c r="C159" s="343" t="s">
        <v>1669</v>
      </c>
      <c r="D159" s="303"/>
      <c r="E159" s="303"/>
      <c r="F159" s="303"/>
      <c r="G159" s="303"/>
      <c r="H159" s="303"/>
      <c r="I159" s="303"/>
      <c r="J159" s="303"/>
      <c r="K159" s="303"/>
      <c r="L159" s="304"/>
    </row>
    <row r="160" spans="2:12" x14ac:dyDescent="0.25">
      <c r="B160" s="310"/>
      <c r="C160" s="303"/>
      <c r="D160" s="303"/>
      <c r="E160" s="303"/>
      <c r="F160" s="303"/>
      <c r="G160" s="303"/>
      <c r="H160" s="303"/>
      <c r="I160" s="303"/>
      <c r="J160" s="303"/>
      <c r="K160" s="303"/>
      <c r="L160" s="304"/>
    </row>
    <row r="161" spans="2:12" ht="38.25" x14ac:dyDescent="0.25">
      <c r="B161" s="310"/>
      <c r="C161" s="303"/>
      <c r="D161" s="303"/>
      <c r="E161" s="226" t="s">
        <v>1606</v>
      </c>
      <c r="F161" s="303"/>
      <c r="G161" s="303"/>
      <c r="H161" s="303"/>
      <c r="I161" s="303"/>
      <c r="J161" s="303"/>
      <c r="K161" s="303"/>
      <c r="L161" s="304"/>
    </row>
    <row r="162" spans="2:12" x14ac:dyDescent="0.25">
      <c r="B162" s="310"/>
      <c r="C162" s="560" t="s">
        <v>1483</v>
      </c>
      <c r="D162" s="561"/>
      <c r="E162" s="360">
        <v>0.755</v>
      </c>
      <c r="F162" s="303"/>
      <c r="G162" s="303"/>
      <c r="H162" s="303"/>
      <c r="I162" s="303"/>
      <c r="J162" s="303"/>
      <c r="K162" s="303"/>
      <c r="L162" s="304"/>
    </row>
    <row r="163" spans="2:12" x14ac:dyDescent="0.25">
      <c r="B163" s="310"/>
      <c r="C163" s="560" t="s">
        <v>1484</v>
      </c>
      <c r="D163" s="561"/>
      <c r="E163" s="360">
        <v>0.13689999999999999</v>
      </c>
      <c r="F163" s="303"/>
      <c r="G163" s="303"/>
      <c r="H163" s="303"/>
      <c r="I163" s="303"/>
      <c r="J163" s="303"/>
      <c r="K163" s="303"/>
      <c r="L163" s="304"/>
    </row>
    <row r="164" spans="2:12" x14ac:dyDescent="0.25">
      <c r="B164" s="310"/>
      <c r="C164" s="560" t="s">
        <v>1485</v>
      </c>
      <c r="D164" s="561"/>
      <c r="E164" s="360">
        <v>5.3199999999999997E-2</v>
      </c>
      <c r="F164" s="303"/>
      <c r="G164" s="303"/>
      <c r="H164" s="303"/>
      <c r="I164" s="303"/>
      <c r="J164" s="303"/>
      <c r="K164" s="303"/>
      <c r="L164" s="304"/>
    </row>
    <row r="165" spans="2:12" x14ac:dyDescent="0.25">
      <c r="B165" s="310"/>
      <c r="C165" s="560" t="s">
        <v>1486</v>
      </c>
      <c r="D165" s="561"/>
      <c r="E165" s="360">
        <v>3.4000000000000002E-2</v>
      </c>
      <c r="F165" s="368"/>
      <c r="G165" s="303"/>
      <c r="H165" s="303"/>
      <c r="I165" s="303"/>
      <c r="J165" s="303"/>
      <c r="K165" s="303"/>
      <c r="L165" s="304"/>
    </row>
    <row r="166" spans="2:12" x14ac:dyDescent="0.25">
      <c r="B166" s="310"/>
      <c r="C166" s="560" t="s">
        <v>1487</v>
      </c>
      <c r="D166" s="561"/>
      <c r="E166" s="360">
        <v>2.0000000000000001E-4</v>
      </c>
      <c r="F166" s="303"/>
      <c r="G166" s="303"/>
      <c r="H166" s="303"/>
      <c r="I166" s="303"/>
      <c r="J166" s="303"/>
      <c r="K166" s="303"/>
      <c r="L166" s="304"/>
    </row>
    <row r="167" spans="2:12" x14ac:dyDescent="0.25">
      <c r="B167" s="310"/>
      <c r="C167" s="560" t="s">
        <v>1488</v>
      </c>
      <c r="D167" s="561"/>
      <c r="E167" s="355">
        <v>2.06E-2</v>
      </c>
      <c r="F167" s="303"/>
      <c r="G167" s="303"/>
      <c r="H167" s="303"/>
      <c r="I167" s="303"/>
      <c r="J167" s="303"/>
      <c r="K167" s="303"/>
      <c r="L167" s="304"/>
    </row>
    <row r="168" spans="2:12" x14ac:dyDescent="0.25">
      <c r="B168" s="310"/>
      <c r="C168" s="560" t="s">
        <v>1489</v>
      </c>
      <c r="D168" s="561"/>
      <c r="E168" s="352">
        <v>0</v>
      </c>
      <c r="F168" s="303"/>
      <c r="G168" s="303"/>
      <c r="H168" s="303"/>
      <c r="I168" s="303"/>
      <c r="J168" s="303"/>
      <c r="K168" s="303"/>
      <c r="L168" s="304"/>
    </row>
    <row r="169" spans="2:12" x14ac:dyDescent="0.25">
      <c r="B169" s="310"/>
      <c r="C169" s="303"/>
      <c r="D169" s="303"/>
      <c r="E169" s="303"/>
      <c r="F169" s="303"/>
      <c r="G169" s="312"/>
      <c r="H169" s="303"/>
      <c r="I169" s="303"/>
      <c r="J169" s="303"/>
      <c r="K169" s="303"/>
      <c r="L169" s="304"/>
    </row>
    <row r="170" spans="2:12" x14ac:dyDescent="0.25">
      <c r="B170" s="310"/>
      <c r="C170" s="303"/>
      <c r="D170" s="303"/>
      <c r="E170" s="303"/>
      <c r="F170" s="303"/>
      <c r="G170" s="303"/>
      <c r="H170" s="303"/>
      <c r="I170" s="303"/>
      <c r="J170" s="303"/>
      <c r="K170" s="303"/>
      <c r="L170" s="304"/>
    </row>
    <row r="171" spans="2:12" x14ac:dyDescent="0.25">
      <c r="B171" s="310" t="s">
        <v>1670</v>
      </c>
      <c r="C171" s="327" t="s">
        <v>1671</v>
      </c>
      <c r="D171" s="303"/>
      <c r="E171" s="303"/>
      <c r="F171" s="303"/>
      <c r="G171" s="303"/>
      <c r="H171" s="303"/>
      <c r="I171" s="303"/>
      <c r="J171" s="303"/>
      <c r="K171" s="303"/>
      <c r="L171" s="304"/>
    </row>
    <row r="172" spans="2:12" x14ac:dyDescent="0.25">
      <c r="B172" s="310"/>
      <c r="C172" s="327"/>
      <c r="D172" s="303"/>
      <c r="E172" s="303"/>
      <c r="F172" s="303"/>
      <c r="G172" s="303"/>
      <c r="H172" s="303"/>
      <c r="I172" s="303"/>
      <c r="J172" s="303"/>
      <c r="K172" s="303"/>
      <c r="L172" s="304"/>
    </row>
    <row r="173" spans="2:12" x14ac:dyDescent="0.25">
      <c r="B173" s="310"/>
      <c r="C173" s="560" t="s">
        <v>1672</v>
      </c>
      <c r="D173" s="561"/>
      <c r="E173" s="369">
        <v>612539</v>
      </c>
      <c r="F173" s="331"/>
      <c r="G173" s="331"/>
      <c r="H173" s="331"/>
      <c r="I173" s="303"/>
      <c r="J173" s="325"/>
      <c r="K173" s="303"/>
      <c r="L173" s="304"/>
    </row>
    <row r="174" spans="2:12" x14ac:dyDescent="0.25">
      <c r="B174" s="310"/>
      <c r="C174" s="560" t="s">
        <v>1673</v>
      </c>
      <c r="D174" s="561"/>
      <c r="E174" s="517">
        <v>65379.3472742144</v>
      </c>
      <c r="F174" s="331"/>
      <c r="G174" s="331"/>
      <c r="H174" s="331"/>
      <c r="I174" s="303"/>
      <c r="J174" s="303"/>
      <c r="K174" s="303"/>
      <c r="L174" s="304"/>
    </row>
    <row r="175" spans="2:12" s="65" customFormat="1" x14ac:dyDescent="0.25">
      <c r="B175" s="363"/>
      <c r="C175" s="325"/>
      <c r="D175" s="335"/>
      <c r="E175" s="331"/>
      <c r="F175" s="331"/>
      <c r="G175" s="331"/>
      <c r="H175" s="331"/>
      <c r="I175" s="334"/>
      <c r="J175" s="334"/>
      <c r="K175" s="334"/>
      <c r="L175" s="366"/>
    </row>
    <row r="176" spans="2:12" s="65" customFormat="1" ht="32.25" customHeight="1" x14ac:dyDescent="0.25">
      <c r="B176" s="363"/>
      <c r="C176" s="325"/>
      <c r="D176" s="335"/>
      <c r="E176" s="370" t="s">
        <v>1674</v>
      </c>
      <c r="F176" s="331"/>
      <c r="G176" s="331"/>
      <c r="H176" s="331"/>
      <c r="I176" s="334"/>
      <c r="J176" s="334"/>
      <c r="K176" s="334"/>
      <c r="L176" s="366"/>
    </row>
    <row r="177" spans="2:12" x14ac:dyDescent="0.25">
      <c r="B177" s="310"/>
      <c r="C177" s="560" t="s">
        <v>1675</v>
      </c>
      <c r="D177" s="561"/>
      <c r="E177" s="360">
        <v>2.5000000000000001E-3</v>
      </c>
      <c r="F177" s="334"/>
      <c r="G177" s="334"/>
      <c r="H177" s="334"/>
      <c r="I177" s="303"/>
      <c r="J177" s="303"/>
      <c r="K177" s="303"/>
      <c r="L177" s="304"/>
    </row>
    <row r="178" spans="2:12" x14ac:dyDescent="0.25">
      <c r="B178" s="310"/>
      <c r="C178" s="560" t="s">
        <v>1676</v>
      </c>
      <c r="D178" s="561"/>
      <c r="E178" s="360">
        <v>3.5999999999999999E-3</v>
      </c>
      <c r="F178" s="334"/>
      <c r="G178" s="334"/>
      <c r="H178" s="334"/>
      <c r="I178" s="303"/>
      <c r="J178" s="303"/>
      <c r="K178" s="303"/>
      <c r="L178" s="304"/>
    </row>
    <row r="179" spans="2:12" s="65" customFormat="1" x14ac:dyDescent="0.25">
      <c r="B179" s="363"/>
      <c r="C179" s="325"/>
      <c r="D179" s="325"/>
      <c r="E179" s="334"/>
      <c r="F179" s="334"/>
      <c r="G179" s="334"/>
      <c r="H179" s="334"/>
      <c r="I179" s="334"/>
      <c r="J179" s="334"/>
      <c r="K179" s="334"/>
      <c r="L179" s="366"/>
    </row>
    <row r="180" spans="2:12" s="65" customFormat="1" x14ac:dyDescent="0.25">
      <c r="B180" s="363"/>
      <c r="C180" s="325"/>
      <c r="D180" s="325"/>
      <c r="E180" s="334"/>
      <c r="F180" s="334"/>
      <c r="G180" s="334"/>
      <c r="H180" s="334"/>
      <c r="I180" s="334"/>
      <c r="J180" s="334"/>
      <c r="K180" s="334"/>
      <c r="L180" s="366"/>
    </row>
    <row r="181" spans="2:12" s="65" customFormat="1" ht="38.25" x14ac:dyDescent="0.25">
      <c r="B181" s="363"/>
      <c r="C181" s="371" t="s">
        <v>1677</v>
      </c>
      <c r="D181" s="372" t="s">
        <v>1678</v>
      </c>
      <c r="E181" s="372" t="s">
        <v>1679</v>
      </c>
      <c r="F181" s="372" t="s">
        <v>1680</v>
      </c>
      <c r="G181" s="334"/>
      <c r="H181" s="334"/>
      <c r="I181" s="334"/>
      <c r="J181" s="334"/>
      <c r="K181" s="334"/>
      <c r="L181" s="366"/>
    </row>
    <row r="182" spans="2:12" s="65" customFormat="1" x14ac:dyDescent="0.25">
      <c r="B182" s="363"/>
      <c r="C182" s="373" t="s">
        <v>1382</v>
      </c>
      <c r="D182" s="374">
        <v>596951</v>
      </c>
      <c r="E182" s="374">
        <v>35300.936000000002</v>
      </c>
      <c r="F182" s="317">
        <v>0.41830860506717787</v>
      </c>
      <c r="G182" s="334"/>
      <c r="H182" s="334"/>
      <c r="I182" s="334"/>
      <c r="J182" s="334"/>
      <c r="K182" s="334"/>
      <c r="L182" s="366"/>
    </row>
    <row r="183" spans="2:12" s="65" customFormat="1" x14ac:dyDescent="0.25">
      <c r="B183" s="363"/>
      <c r="C183" s="373" t="s">
        <v>1383</v>
      </c>
      <c r="D183" s="374">
        <v>14402</v>
      </c>
      <c r="E183" s="374">
        <v>3470.4818100000002</v>
      </c>
      <c r="F183" s="317">
        <v>4.1144485537231726E-2</v>
      </c>
      <c r="G183" s="334"/>
      <c r="H183" s="334"/>
      <c r="I183" s="334"/>
      <c r="J183" s="334"/>
      <c r="K183" s="334"/>
      <c r="L183" s="366"/>
    </row>
    <row r="184" spans="2:12" s="65" customFormat="1" x14ac:dyDescent="0.25">
      <c r="B184" s="363"/>
      <c r="C184" s="373" t="s">
        <v>1384</v>
      </c>
      <c r="D184" s="374">
        <v>667</v>
      </c>
      <c r="E184" s="374">
        <v>308.74974200000003</v>
      </c>
      <c r="F184" s="317">
        <v>3.6603993271972935E-3</v>
      </c>
      <c r="G184" s="334"/>
      <c r="H184" s="334"/>
      <c r="I184" s="334"/>
      <c r="J184" s="334"/>
      <c r="K184" s="334"/>
      <c r="L184" s="366"/>
    </row>
    <row r="185" spans="2:12" s="65" customFormat="1" x14ac:dyDescent="0.25">
      <c r="B185" s="363"/>
      <c r="C185" s="373" t="s">
        <v>1385</v>
      </c>
      <c r="D185" s="374">
        <v>188</v>
      </c>
      <c r="E185" s="374">
        <v>130.215936</v>
      </c>
      <c r="F185" s="317">
        <v>1.5437820953862335E-3</v>
      </c>
      <c r="G185" s="334"/>
      <c r="H185" s="334"/>
      <c r="I185" s="334"/>
      <c r="J185" s="334"/>
      <c r="K185" s="334"/>
      <c r="L185" s="366"/>
    </row>
    <row r="186" spans="2:12" s="65" customFormat="1" x14ac:dyDescent="0.25">
      <c r="B186" s="363"/>
      <c r="C186" s="373" t="s">
        <v>1681</v>
      </c>
      <c r="D186" s="374">
        <v>94</v>
      </c>
      <c r="E186" s="374">
        <v>83.9696</v>
      </c>
      <c r="F186" s="317">
        <v>9.9550614645284806E-4</v>
      </c>
      <c r="G186" s="334"/>
      <c r="H186" s="334"/>
      <c r="I186" s="334"/>
      <c r="J186" s="334"/>
      <c r="K186" s="334"/>
      <c r="L186" s="366"/>
    </row>
    <row r="187" spans="2:12" s="65" customFormat="1" x14ac:dyDescent="0.25">
      <c r="B187" s="363"/>
      <c r="C187" s="373" t="s">
        <v>1682</v>
      </c>
      <c r="D187" s="374">
        <v>237</v>
      </c>
      <c r="E187" s="374">
        <v>753.04799400000002</v>
      </c>
      <c r="F187" s="317">
        <v>8.9278013772597434E-3</v>
      </c>
      <c r="G187" s="334"/>
      <c r="H187" s="334"/>
      <c r="I187" s="334"/>
      <c r="J187" s="334"/>
      <c r="K187" s="334"/>
      <c r="L187" s="366"/>
    </row>
    <row r="188" spans="2:12" s="65" customFormat="1" x14ac:dyDescent="0.25">
      <c r="B188" s="363"/>
      <c r="C188" s="375" t="s">
        <v>1683</v>
      </c>
      <c r="D188" s="376">
        <f>SUM(D182:D187)</f>
        <v>612539</v>
      </c>
      <c r="E188" s="376">
        <f>SUM(E182:E187)</f>
        <v>40047.401081999997</v>
      </c>
      <c r="F188" s="377">
        <f>SUM(F182:F187)</f>
        <v>0.47458057955070571</v>
      </c>
      <c r="G188" s="334"/>
      <c r="H188" s="334"/>
      <c r="I188" s="334"/>
      <c r="J188" s="334"/>
      <c r="K188" s="334"/>
      <c r="L188" s="366"/>
    </row>
    <row r="189" spans="2:12" s="65" customFormat="1" x14ac:dyDescent="0.25">
      <c r="B189" s="363"/>
      <c r="C189" s="325"/>
      <c r="D189" s="325"/>
      <c r="E189" s="334"/>
      <c r="F189" s="334"/>
      <c r="G189" s="334"/>
      <c r="H189" s="334"/>
      <c r="I189" s="334"/>
      <c r="J189" s="334"/>
      <c r="K189" s="334"/>
      <c r="L189" s="366"/>
    </row>
    <row r="190" spans="2:12" x14ac:dyDescent="0.25">
      <c r="B190" s="310"/>
      <c r="C190" s="303"/>
      <c r="D190" s="303"/>
      <c r="E190" s="303"/>
      <c r="F190" s="303"/>
      <c r="G190" s="312"/>
      <c r="H190" s="303"/>
      <c r="I190" s="303"/>
      <c r="J190" s="303"/>
      <c r="K190" s="303"/>
      <c r="L190" s="304"/>
    </row>
    <row r="191" spans="2:12" x14ac:dyDescent="0.25">
      <c r="B191" s="310" t="s">
        <v>1684</v>
      </c>
      <c r="C191" s="343" t="s">
        <v>1685</v>
      </c>
      <c r="D191" s="303"/>
      <c r="E191" s="303"/>
      <c r="F191" s="303"/>
      <c r="G191" s="312"/>
      <c r="H191" s="303"/>
      <c r="I191" s="303"/>
      <c r="J191" s="303"/>
      <c r="K191" s="303"/>
      <c r="L191" s="304"/>
    </row>
    <row r="192" spans="2:12" x14ac:dyDescent="0.25">
      <c r="B192" s="310"/>
      <c r="C192" s="343"/>
      <c r="D192" s="303"/>
      <c r="E192" s="303"/>
      <c r="F192" s="303"/>
      <c r="G192" s="312"/>
      <c r="H192" s="303"/>
      <c r="I192" s="303"/>
      <c r="J192" s="303"/>
      <c r="K192" s="303"/>
      <c r="L192" s="304"/>
    </row>
    <row r="193" spans="2:12" x14ac:dyDescent="0.25">
      <c r="B193" s="310"/>
      <c r="C193" s="303"/>
      <c r="D193" s="208" t="s">
        <v>1437</v>
      </c>
      <c r="E193" s="208" t="s">
        <v>1461</v>
      </c>
      <c r="F193" s="208" t="s">
        <v>1462</v>
      </c>
      <c r="G193" s="303"/>
      <c r="H193" s="303"/>
      <c r="I193" s="303"/>
      <c r="J193" s="303"/>
      <c r="K193" s="303"/>
      <c r="L193" s="304"/>
    </row>
    <row r="194" spans="2:12" x14ac:dyDescent="0.25">
      <c r="B194" s="310"/>
      <c r="C194" s="227" t="s">
        <v>1430</v>
      </c>
      <c r="D194" s="378">
        <f>F194+E194</f>
        <v>0</v>
      </c>
      <c r="E194" s="379">
        <v>0</v>
      </c>
      <c r="F194" s="380">
        <f>SUM(E200:E218)</f>
        <v>0</v>
      </c>
      <c r="G194" s="303"/>
      <c r="H194" s="303"/>
      <c r="I194" s="303"/>
      <c r="J194" s="303"/>
      <c r="K194" s="303"/>
      <c r="L194" s="304"/>
    </row>
    <row r="195" spans="2:12" s="65" customFormat="1" x14ac:dyDescent="0.25">
      <c r="B195" s="363"/>
      <c r="C195" s="325"/>
      <c r="D195" s="334"/>
      <c r="E195" s="334"/>
      <c r="F195" s="311"/>
      <c r="G195" s="334"/>
      <c r="H195" s="334"/>
      <c r="I195" s="334"/>
      <c r="J195" s="334"/>
      <c r="K195" s="334"/>
      <c r="L195" s="366"/>
    </row>
    <row r="196" spans="2:12" x14ac:dyDescent="0.25">
      <c r="B196" s="310"/>
      <c r="C196" s="343"/>
      <c r="D196" s="303"/>
      <c r="E196" s="303"/>
      <c r="F196" s="303"/>
      <c r="G196" s="312"/>
      <c r="H196" s="303"/>
      <c r="I196" s="303"/>
      <c r="J196" s="303"/>
      <c r="K196" s="303"/>
      <c r="L196" s="304"/>
    </row>
    <row r="197" spans="2:12" s="334" customFormat="1" x14ac:dyDescent="0.25">
      <c r="B197" s="363"/>
      <c r="C197" s="602" t="s">
        <v>1686</v>
      </c>
      <c r="D197" s="603"/>
      <c r="E197" s="603"/>
      <c r="F197" s="603"/>
      <c r="G197" s="603"/>
      <c r="H197" s="603"/>
      <c r="I197" s="603"/>
      <c r="J197" s="603"/>
      <c r="K197" s="604"/>
      <c r="L197" s="366"/>
    </row>
    <row r="198" spans="2:12" ht="38.25" customHeight="1" x14ac:dyDescent="0.25">
      <c r="B198" s="310"/>
      <c r="C198" s="562" t="s">
        <v>1687</v>
      </c>
      <c r="D198" s="605" t="s">
        <v>1688</v>
      </c>
      <c r="E198" s="605" t="s">
        <v>1689</v>
      </c>
      <c r="F198" s="607" t="s">
        <v>1403</v>
      </c>
      <c r="G198" s="608"/>
      <c r="H198" s="609"/>
      <c r="I198" s="605" t="s">
        <v>1690</v>
      </c>
      <c r="J198" s="605" t="s">
        <v>1691</v>
      </c>
      <c r="K198" s="605" t="s">
        <v>1692</v>
      </c>
      <c r="L198" s="304"/>
    </row>
    <row r="199" spans="2:12" x14ac:dyDescent="0.25">
      <c r="B199" s="310"/>
      <c r="C199" s="563"/>
      <c r="D199" s="606"/>
      <c r="E199" s="606"/>
      <c r="F199" s="381" t="s">
        <v>1407</v>
      </c>
      <c r="G199" s="381" t="s">
        <v>1408</v>
      </c>
      <c r="H199" s="381" t="s">
        <v>1409</v>
      </c>
      <c r="I199" s="606"/>
      <c r="J199" s="606"/>
      <c r="K199" s="606"/>
      <c r="L199" s="304"/>
    </row>
    <row r="200" spans="2:12" x14ac:dyDescent="0.25">
      <c r="B200" s="310"/>
      <c r="C200" s="382"/>
      <c r="D200" s="383"/>
      <c r="E200" s="384"/>
      <c r="F200" s="385"/>
      <c r="G200" s="385"/>
      <c r="H200" s="385"/>
      <c r="I200" s="383"/>
      <c r="J200" s="383"/>
      <c r="K200" s="382"/>
      <c r="L200" s="304"/>
    </row>
    <row r="201" spans="2:12" x14ac:dyDescent="0.25">
      <c r="B201" s="310"/>
      <c r="C201" s="382"/>
      <c r="D201" s="383"/>
      <c r="E201" s="384"/>
      <c r="F201" s="385"/>
      <c r="G201" s="385"/>
      <c r="H201" s="385"/>
      <c r="I201" s="383"/>
      <c r="J201" s="383"/>
      <c r="K201" s="382"/>
      <c r="L201" s="304"/>
    </row>
    <row r="202" spans="2:12" x14ac:dyDescent="0.25">
      <c r="B202" s="310"/>
      <c r="C202" s="386"/>
      <c r="D202" s="387"/>
      <c r="E202" s="384"/>
      <c r="F202" s="385"/>
      <c r="G202" s="385"/>
      <c r="H202" s="385"/>
      <c r="I202" s="383"/>
      <c r="J202" s="383"/>
      <c r="K202" s="386"/>
      <c r="L202" s="304"/>
    </row>
    <row r="203" spans="2:12" x14ac:dyDescent="0.25">
      <c r="B203" s="310"/>
      <c r="C203" s="386"/>
      <c r="D203" s="387"/>
      <c r="E203" s="384"/>
      <c r="F203" s="385"/>
      <c r="G203" s="385"/>
      <c r="H203" s="385"/>
      <c r="I203" s="383"/>
      <c r="J203" s="383"/>
      <c r="K203" s="386"/>
      <c r="L203" s="304"/>
    </row>
    <row r="204" spans="2:12" x14ac:dyDescent="0.25">
      <c r="B204" s="310"/>
      <c r="C204" s="386"/>
      <c r="D204" s="387"/>
      <c r="E204" s="384"/>
      <c r="F204" s="385"/>
      <c r="G204" s="385"/>
      <c r="H204" s="385"/>
      <c r="I204" s="383"/>
      <c r="J204" s="383"/>
      <c r="K204" s="386"/>
      <c r="L204" s="304"/>
    </row>
    <row r="205" spans="2:12" x14ac:dyDescent="0.25">
      <c r="B205" s="310"/>
      <c r="C205" s="386"/>
      <c r="D205" s="387"/>
      <c r="E205" s="384"/>
      <c r="F205" s="385"/>
      <c r="G205" s="385"/>
      <c r="H205" s="385"/>
      <c r="I205" s="383"/>
      <c r="J205" s="383"/>
      <c r="K205" s="386"/>
      <c r="L205" s="304"/>
    </row>
    <row r="206" spans="2:12" x14ac:dyDescent="0.25">
      <c r="B206" s="310"/>
      <c r="C206" s="386"/>
      <c r="D206" s="387"/>
      <c r="E206" s="384"/>
      <c r="F206" s="385"/>
      <c r="G206" s="385"/>
      <c r="H206" s="385"/>
      <c r="I206" s="383"/>
      <c r="J206" s="383"/>
      <c r="K206" s="386"/>
      <c r="L206" s="304"/>
    </row>
    <row r="207" spans="2:12" x14ac:dyDescent="0.25">
      <c r="B207" s="310"/>
      <c r="C207" s="386"/>
      <c r="D207" s="387"/>
      <c r="E207" s="384"/>
      <c r="F207" s="385"/>
      <c r="G207" s="385"/>
      <c r="H207" s="385"/>
      <c r="I207" s="383"/>
      <c r="J207" s="383"/>
      <c r="K207" s="386"/>
      <c r="L207" s="304"/>
    </row>
    <row r="208" spans="2:12" x14ac:dyDescent="0.25">
      <c r="B208" s="310"/>
      <c r="C208" s="386"/>
      <c r="D208" s="387"/>
      <c r="E208" s="384"/>
      <c r="F208" s="385"/>
      <c r="G208" s="385"/>
      <c r="H208" s="385"/>
      <c r="I208" s="383"/>
      <c r="J208" s="383"/>
      <c r="K208" s="386"/>
      <c r="L208" s="304"/>
    </row>
    <row r="209" spans="2:12" x14ac:dyDescent="0.25">
      <c r="B209" s="310"/>
      <c r="C209" s="386"/>
      <c r="D209" s="387"/>
      <c r="E209" s="384"/>
      <c r="F209" s="385"/>
      <c r="G209" s="385"/>
      <c r="H209" s="385"/>
      <c r="I209" s="383"/>
      <c r="J209" s="383"/>
      <c r="K209" s="386"/>
      <c r="L209" s="304"/>
    </row>
    <row r="210" spans="2:12" x14ac:dyDescent="0.25">
      <c r="B210" s="310"/>
      <c r="C210" s="386"/>
      <c r="D210" s="387"/>
      <c r="E210" s="384"/>
      <c r="F210" s="385"/>
      <c r="G210" s="385"/>
      <c r="H210" s="385"/>
      <c r="I210" s="383"/>
      <c r="J210" s="387"/>
      <c r="K210" s="386"/>
      <c r="L210" s="304"/>
    </row>
    <row r="211" spans="2:12" x14ac:dyDescent="0.25">
      <c r="B211" s="310"/>
      <c r="C211" s="386"/>
      <c r="D211" s="387"/>
      <c r="E211" s="384"/>
      <c r="F211" s="385"/>
      <c r="G211" s="385"/>
      <c r="H211" s="385"/>
      <c r="I211" s="383"/>
      <c r="J211" s="383"/>
      <c r="K211" s="386"/>
      <c r="L211" s="304"/>
    </row>
    <row r="212" spans="2:12" x14ac:dyDescent="0.25">
      <c r="B212" s="310"/>
      <c r="C212" s="386"/>
      <c r="D212" s="387"/>
      <c r="E212" s="384"/>
      <c r="F212" s="385"/>
      <c r="G212" s="385"/>
      <c r="H212" s="385"/>
      <c r="I212" s="383"/>
      <c r="J212" s="383"/>
      <c r="K212" s="386"/>
      <c r="L212" s="304"/>
    </row>
    <row r="213" spans="2:12" x14ac:dyDescent="0.25">
      <c r="B213" s="310"/>
      <c r="C213" s="386"/>
      <c r="D213" s="387"/>
      <c r="E213" s="384"/>
      <c r="F213" s="385"/>
      <c r="G213" s="385"/>
      <c r="H213" s="385"/>
      <c r="I213" s="383"/>
      <c r="J213" s="383"/>
      <c r="K213" s="386"/>
      <c r="L213" s="304"/>
    </row>
    <row r="214" spans="2:12" x14ac:dyDescent="0.25">
      <c r="B214" s="310"/>
      <c r="C214" s="386"/>
      <c r="D214" s="387"/>
      <c r="E214" s="384"/>
      <c r="F214" s="385"/>
      <c r="G214" s="385"/>
      <c r="H214" s="385"/>
      <c r="I214" s="383"/>
      <c r="J214" s="383"/>
      <c r="K214" s="386"/>
      <c r="L214" s="304"/>
    </row>
    <row r="215" spans="2:12" x14ac:dyDescent="0.25">
      <c r="B215" s="310"/>
      <c r="C215" s="386"/>
      <c r="D215" s="387"/>
      <c r="E215" s="384"/>
      <c r="F215" s="385"/>
      <c r="G215" s="385"/>
      <c r="H215" s="385"/>
      <c r="I215" s="383"/>
      <c r="J215" s="383"/>
      <c r="K215" s="386"/>
      <c r="L215" s="304"/>
    </row>
    <row r="216" spans="2:12" x14ac:dyDescent="0.25">
      <c r="B216" s="310"/>
      <c r="C216" s="386"/>
      <c r="D216" s="387"/>
      <c r="E216" s="384"/>
      <c r="F216" s="385"/>
      <c r="G216" s="385"/>
      <c r="H216" s="385"/>
      <c r="I216" s="383"/>
      <c r="J216" s="383"/>
      <c r="K216" s="386"/>
      <c r="L216" s="304"/>
    </row>
    <row r="217" spans="2:12" x14ac:dyDescent="0.25">
      <c r="B217" s="310"/>
      <c r="C217" s="386"/>
      <c r="D217" s="387"/>
      <c r="E217" s="384"/>
      <c r="F217" s="385"/>
      <c r="G217" s="385"/>
      <c r="H217" s="385"/>
      <c r="I217" s="383"/>
      <c r="J217" s="383"/>
      <c r="K217" s="386"/>
      <c r="L217" s="304"/>
    </row>
    <row r="218" spans="2:12" x14ac:dyDescent="0.25">
      <c r="B218" s="310"/>
      <c r="C218" s="382"/>
      <c r="D218" s="383"/>
      <c r="E218" s="388"/>
      <c r="F218" s="389"/>
      <c r="G218" s="389"/>
      <c r="H218" s="389"/>
      <c r="I218" s="383"/>
      <c r="J218" s="383"/>
      <c r="K218" s="382"/>
      <c r="L218" s="304"/>
    </row>
    <row r="219" spans="2:12" ht="15.75" thickBot="1" x14ac:dyDescent="0.3">
      <c r="B219" s="390"/>
      <c r="C219" s="391"/>
      <c r="D219" s="391"/>
      <c r="E219" s="391"/>
      <c r="F219" s="391"/>
      <c r="G219" s="391"/>
      <c r="H219" s="391"/>
      <c r="I219" s="391"/>
      <c r="J219" s="391"/>
      <c r="K219" s="391"/>
      <c r="L219" s="392"/>
    </row>
    <row r="220" spans="2:12" x14ac:dyDescent="0.25">
      <c r="B220" s="393"/>
    </row>
    <row r="221" spans="2:12" x14ac:dyDescent="0.25">
      <c r="B221" s="393"/>
    </row>
    <row r="222" spans="2:12" x14ac:dyDescent="0.25">
      <c r="B222" s="393"/>
    </row>
    <row r="223" spans="2:12" x14ac:dyDescent="0.25">
      <c r="B223" s="393"/>
    </row>
    <row r="224" spans="2:12" x14ac:dyDescent="0.25">
      <c r="B224" s="393"/>
    </row>
    <row r="225" spans="2:2" x14ac:dyDescent="0.25">
      <c r="B225" s="393"/>
    </row>
    <row r="226" spans="2:2" x14ac:dyDescent="0.25">
      <c r="B226" s="393"/>
    </row>
    <row r="227" spans="2:2" x14ac:dyDescent="0.25">
      <c r="B227" s="393"/>
    </row>
    <row r="228" spans="2:2" x14ac:dyDescent="0.25">
      <c r="B228" s="393"/>
    </row>
    <row r="229" spans="2:2" x14ac:dyDescent="0.25">
      <c r="B229" s="393"/>
    </row>
    <row r="230" spans="2:2" x14ac:dyDescent="0.25">
      <c r="B230" s="393"/>
    </row>
    <row r="231" spans="2:2" x14ac:dyDescent="0.25">
      <c r="B231" s="393"/>
    </row>
    <row r="232" spans="2:2" x14ac:dyDescent="0.25">
      <c r="B232" s="393"/>
    </row>
    <row r="233" spans="2:2" x14ac:dyDescent="0.25">
      <c r="B233" s="393"/>
    </row>
    <row r="234" spans="2:2" x14ac:dyDescent="0.25">
      <c r="B234" s="393"/>
    </row>
    <row r="235" spans="2:2" x14ac:dyDescent="0.25">
      <c r="B235" s="393"/>
    </row>
    <row r="236" spans="2:2" x14ac:dyDescent="0.25">
      <c r="B236" s="393"/>
    </row>
    <row r="237" spans="2:2" x14ac:dyDescent="0.25">
      <c r="B237" s="393"/>
    </row>
    <row r="238" spans="2:2" x14ac:dyDescent="0.25">
      <c r="B238" s="393"/>
    </row>
    <row r="239" spans="2:2" x14ac:dyDescent="0.25">
      <c r="B239" s="393"/>
    </row>
    <row r="240" spans="2:2" x14ac:dyDescent="0.25">
      <c r="B240" s="393"/>
    </row>
    <row r="241" spans="2:2" x14ac:dyDescent="0.25">
      <c r="B241" s="393"/>
    </row>
    <row r="242" spans="2:2" x14ac:dyDescent="0.25">
      <c r="B242" s="393"/>
    </row>
    <row r="243" spans="2:2" x14ac:dyDescent="0.25">
      <c r="B243" s="393"/>
    </row>
    <row r="244" spans="2:2" x14ac:dyDescent="0.25">
      <c r="B244" s="393"/>
    </row>
    <row r="245" spans="2:2" x14ac:dyDescent="0.25">
      <c r="B245" s="393"/>
    </row>
    <row r="246" spans="2:2" x14ac:dyDescent="0.25">
      <c r="B246" s="393"/>
    </row>
  </sheetData>
  <sheetProtection password="CC13" sheet="1" objects="1" scenarios="1"/>
  <mergeCells count="58">
    <mergeCell ref="C44:D44"/>
    <mergeCell ref="D4:F4"/>
    <mergeCell ref="C34:D34"/>
    <mergeCell ref="C35:D35"/>
    <mergeCell ref="C36:D36"/>
    <mergeCell ref="C37:D37"/>
    <mergeCell ref="C38:D38"/>
    <mergeCell ref="C39:D39"/>
    <mergeCell ref="C40:D40"/>
    <mergeCell ref="C41:D41"/>
    <mergeCell ref="C42:D42"/>
    <mergeCell ref="C43:D43"/>
    <mergeCell ref="F62:G62"/>
    <mergeCell ref="C45:D45"/>
    <mergeCell ref="C46:D46"/>
    <mergeCell ref="C47:D47"/>
    <mergeCell ref="C48:D48"/>
    <mergeCell ref="C49:D49"/>
    <mergeCell ref="C50:D50"/>
    <mergeCell ref="C51:D51"/>
    <mergeCell ref="C52:D52"/>
    <mergeCell ref="C53:D53"/>
    <mergeCell ref="C54:D54"/>
    <mergeCell ref="C61:D61"/>
    <mergeCell ref="D112:E112"/>
    <mergeCell ref="C63:D63"/>
    <mergeCell ref="C64:C76"/>
    <mergeCell ref="C84:D84"/>
    <mergeCell ref="C86:D86"/>
    <mergeCell ref="C87:C99"/>
    <mergeCell ref="C101:J101"/>
    <mergeCell ref="C107:C108"/>
    <mergeCell ref="D108:E108"/>
    <mergeCell ref="D109:E109"/>
    <mergeCell ref="C110:E110"/>
    <mergeCell ref="D111:E111"/>
    <mergeCell ref="C174:D174"/>
    <mergeCell ref="D113:E113"/>
    <mergeCell ref="D114:E114"/>
    <mergeCell ref="C115:E115"/>
    <mergeCell ref="C162:D162"/>
    <mergeCell ref="C163:D163"/>
    <mergeCell ref="C164:D164"/>
    <mergeCell ref="C165:D165"/>
    <mergeCell ref="C166:D166"/>
    <mergeCell ref="C167:D167"/>
    <mergeCell ref="C168:D168"/>
    <mergeCell ref="C173:D173"/>
    <mergeCell ref="C177:D177"/>
    <mergeCell ref="C178:D178"/>
    <mergeCell ref="C197:K197"/>
    <mergeCell ref="C198:C199"/>
    <mergeCell ref="D198:D199"/>
    <mergeCell ref="E198:E199"/>
    <mergeCell ref="F198:H198"/>
    <mergeCell ref="I198:I199"/>
    <mergeCell ref="J198:J199"/>
    <mergeCell ref="K198:K199"/>
  </mergeCells>
  <pageMargins left="0.25" right="0.25" top="0.75" bottom="0.75" header="0.3" footer="0.3"/>
  <pageSetup paperSize="9" scale="55" fitToHeight="0" orientation="portrait" r:id="rId1"/>
  <rowBreaks count="2" manualBreakCount="2">
    <brk id="78" max="16383"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10</vt:i4>
      </vt:variant>
    </vt:vector>
  </HeadingPairs>
  <TitlesOfParts>
    <vt:vector size="24"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Feuil1</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A9803733</cp:lastModifiedBy>
  <cp:lastPrinted>2017-03-07T14:33:11Z</cp:lastPrinted>
  <dcterms:created xsi:type="dcterms:W3CDTF">2016-04-21T08:07:20Z</dcterms:created>
  <dcterms:modified xsi:type="dcterms:W3CDTF">2017-03-08T13:19:50Z</dcterms:modified>
</cp:coreProperties>
</file>