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240" windowHeight="9960" tabRatio="956" firstSheet="6" activeTab="1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Assets'!$A$11:$D$168</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Assets'!$A$1:$G$368</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workbook>
</file>

<file path=xl/calcChain.xml><?xml version="1.0" encoding="utf-8"?>
<calcChain xmlns="http://schemas.openxmlformats.org/spreadsheetml/2006/main">
  <c r="F153" i="10" l="1"/>
  <c r="F154" i="10"/>
  <c r="M37" i="19" l="1"/>
  <c r="L37" i="19"/>
  <c r="K37" i="19"/>
  <c r="J37" i="19"/>
  <c r="I37" i="19"/>
  <c r="H37" i="19"/>
  <c r="G37" i="19"/>
  <c r="F37" i="19"/>
  <c r="F64" i="17" l="1"/>
  <c r="O37" i="19" l="1"/>
  <c r="E50" i="18"/>
  <c r="F27" i="18"/>
  <c r="E27" i="18"/>
  <c r="K150" i="17"/>
  <c r="J150" i="17"/>
  <c r="I150" i="17"/>
  <c r="H150" i="17"/>
  <c r="G150" i="17"/>
  <c r="F150" i="17"/>
  <c r="E150" i="17"/>
  <c r="G125" i="8"/>
  <c r="F125" i="8"/>
  <c r="G124" i="8"/>
  <c r="F124" i="8"/>
  <c r="F57" i="8"/>
  <c r="F56" i="8"/>
  <c r="F54" i="8"/>
  <c r="F53" i="8"/>
  <c r="F55" i="8"/>
  <c r="F151" i="10"/>
  <c r="F155" i="10"/>
  <c r="C49" i="10"/>
  <c r="D37" i="10"/>
  <c r="C37" i="10"/>
  <c r="D228" i="9"/>
  <c r="C228" i="9"/>
  <c r="D227" i="9"/>
  <c r="C227" i="9"/>
  <c r="F172" i="9"/>
  <c r="G172" i="9"/>
  <c r="F173" i="9"/>
  <c r="G173" i="9"/>
  <c r="F174" i="9"/>
  <c r="G174" i="9"/>
  <c r="F175" i="9"/>
  <c r="G175" i="9"/>
  <c r="F176" i="9"/>
  <c r="G176" i="9"/>
  <c r="G171" i="9"/>
  <c r="F171" i="9"/>
  <c r="C208" i="8"/>
  <c r="C207" i="8"/>
  <c r="D77" i="8"/>
  <c r="C77" i="8"/>
  <c r="C58" i="8"/>
  <c r="E35" i="18" l="1"/>
  <c r="C152" i="10" l="1"/>
  <c r="C174" i="12" l="1"/>
  <c r="D153" i="8" l="1"/>
  <c r="C153" i="8"/>
  <c r="F150" i="8" l="1"/>
  <c r="F146" i="8"/>
  <c r="F142" i="8"/>
  <c r="F151" i="8"/>
  <c r="F143" i="8"/>
  <c r="F149" i="8"/>
  <c r="F145" i="8"/>
  <c r="F141" i="8"/>
  <c r="F152" i="8"/>
  <c r="F148" i="8"/>
  <c r="F144" i="8"/>
  <c r="F140" i="8"/>
  <c r="F147" i="8"/>
  <c r="C187" i="8" l="1"/>
  <c r="C154" i="8"/>
  <c r="F154" i="8" s="1"/>
  <c r="C100" i="8"/>
  <c r="F99" i="8" s="1"/>
  <c r="F70" i="8"/>
  <c r="F71" i="8"/>
  <c r="D100" i="8" l="1"/>
  <c r="F125" i="19"/>
  <c r="E125" i="19"/>
  <c r="D125" i="19"/>
  <c r="K148" i="17"/>
  <c r="J148" i="17"/>
  <c r="I148" i="17"/>
  <c r="H148" i="17"/>
  <c r="G148" i="17"/>
  <c r="F148" i="17"/>
  <c r="E148" i="17"/>
  <c r="K136" i="17"/>
  <c r="J136" i="17"/>
  <c r="I136" i="17"/>
  <c r="H136" i="17"/>
  <c r="G136" i="17"/>
  <c r="F136" i="17"/>
  <c r="E136" i="17"/>
  <c r="E57" i="20" l="1"/>
  <c r="E52" i="20"/>
  <c r="E43" i="20"/>
  <c r="E33" i="20"/>
  <c r="E28" i="20"/>
  <c r="E17" i="20"/>
  <c r="D5" i="20"/>
  <c r="F132" i="19"/>
  <c r="D132" i="19" s="1"/>
  <c r="E73" i="19"/>
  <c r="F71" i="19" s="1"/>
  <c r="F53" i="19"/>
  <c r="E53" i="19"/>
  <c r="H52" i="19"/>
  <c r="H51" i="19"/>
  <c r="H50" i="19"/>
  <c r="H49" i="19"/>
  <c r="H48" i="19"/>
  <c r="H47" i="19"/>
  <c r="H46" i="19"/>
  <c r="H45" i="19"/>
  <c r="H44" i="19"/>
  <c r="P35" i="19"/>
  <c r="P29" i="19"/>
  <c r="E22" i="19"/>
  <c r="D22" i="19"/>
  <c r="D5" i="19"/>
  <c r="F194" i="18"/>
  <c r="D194" i="18"/>
  <c r="F188" i="18"/>
  <c r="E188" i="18"/>
  <c r="D188" i="18"/>
  <c r="F115" i="18"/>
  <c r="F110" i="18"/>
  <c r="E21" i="18"/>
  <c r="D21" i="18"/>
  <c r="D5" i="18"/>
  <c r="E194" i="17"/>
  <c r="D192" i="17"/>
  <c r="D194" i="17" s="1"/>
  <c r="E181" i="17"/>
  <c r="E182" i="17" s="1"/>
  <c r="K151" i="17"/>
  <c r="J151" i="17"/>
  <c r="I151" i="17"/>
  <c r="H151" i="17"/>
  <c r="G151" i="17"/>
  <c r="F151" i="17"/>
  <c r="E151" i="17"/>
  <c r="F93" i="17"/>
  <c r="F89" i="17"/>
  <c r="F60" i="17"/>
  <c r="H53" i="19" l="1"/>
  <c r="F65" i="19"/>
  <c r="F69" i="19"/>
  <c r="F61" i="19"/>
  <c r="P32" i="19"/>
  <c r="P34" i="19"/>
  <c r="P36" i="19"/>
  <c r="P30" i="19"/>
  <c r="F94" i="17"/>
  <c r="P33" i="19"/>
  <c r="F60" i="19"/>
  <c r="F64" i="19"/>
  <c r="F68" i="19"/>
  <c r="F72" i="19"/>
  <c r="P28" i="19"/>
  <c r="P31" i="19"/>
  <c r="F58" i="19"/>
  <c r="F62" i="19"/>
  <c r="F66" i="19"/>
  <c r="F70" i="19"/>
  <c r="F59" i="19"/>
  <c r="F63" i="19"/>
  <c r="F67" i="19"/>
  <c r="P37" i="19" l="1"/>
  <c r="F73" i="19"/>
  <c r="D230" i="9" l="1"/>
  <c r="C230" i="9"/>
  <c r="F28" i="9" l="1"/>
  <c r="C128" i="8"/>
  <c r="C290" i="8" l="1"/>
  <c r="D293" i="8" l="1"/>
  <c r="D292" i="8"/>
  <c r="C292" i="8"/>
  <c r="F176" i="8" l="1"/>
  <c r="C288" i="8"/>
  <c r="D167" i="8"/>
  <c r="G166" i="8" l="1"/>
  <c r="G165" i="8"/>
  <c r="G164" i="8"/>
  <c r="F149" i="10"/>
  <c r="F148" i="10"/>
  <c r="C42" i="10"/>
  <c r="F41" i="10" s="1"/>
  <c r="F27" i="10"/>
  <c r="G336" i="9"/>
  <c r="F332" i="9"/>
  <c r="D309" i="9"/>
  <c r="G314" i="9" s="1"/>
  <c r="C309" i="9"/>
  <c r="F314" i="9" s="1"/>
  <c r="D296" i="9"/>
  <c r="C296" i="9"/>
  <c r="G228" i="9"/>
  <c r="F233" i="9"/>
  <c r="D208" i="9"/>
  <c r="G209" i="9" s="1"/>
  <c r="C208" i="9"/>
  <c r="F200" i="9" s="1"/>
  <c r="D195" i="9"/>
  <c r="C195" i="9"/>
  <c r="F77" i="9"/>
  <c r="D77" i="9"/>
  <c r="C77" i="9"/>
  <c r="F73" i="9"/>
  <c r="F44" i="9"/>
  <c r="D44" i="9"/>
  <c r="C44" i="9"/>
  <c r="C15" i="9"/>
  <c r="F26" i="9" s="1"/>
  <c r="D300" i="8"/>
  <c r="C300" i="8"/>
  <c r="C299" i="8"/>
  <c r="C298" i="8"/>
  <c r="C297" i="8"/>
  <c r="C296" i="8"/>
  <c r="C295" i="8"/>
  <c r="C294" i="8"/>
  <c r="F293" i="8"/>
  <c r="C293" i="8"/>
  <c r="F292" i="8"/>
  <c r="C291" i="8"/>
  <c r="D290" i="8"/>
  <c r="C289" i="8"/>
  <c r="C220" i="8"/>
  <c r="F187" i="8"/>
  <c r="F185" i="8"/>
  <c r="F183" i="8"/>
  <c r="F181" i="8"/>
  <c r="F186" i="8"/>
  <c r="F178" i="8"/>
  <c r="F175" i="8"/>
  <c r="F174" i="8"/>
  <c r="C167" i="8"/>
  <c r="F164" i="8" s="1"/>
  <c r="D127" i="8"/>
  <c r="G112" i="8" s="1"/>
  <c r="C127" i="8"/>
  <c r="F112" i="8" s="1"/>
  <c r="G103" i="8"/>
  <c r="G80" i="8"/>
  <c r="F82" i="8"/>
  <c r="G202" i="9" l="1"/>
  <c r="G96" i="8"/>
  <c r="F25" i="10"/>
  <c r="G227" i="8"/>
  <c r="F218" i="8"/>
  <c r="G217" i="8"/>
  <c r="F217" i="8"/>
  <c r="G218" i="8"/>
  <c r="F165" i="8"/>
  <c r="G94" i="8"/>
  <c r="F23" i="10"/>
  <c r="G154" i="8"/>
  <c r="G113" i="8"/>
  <c r="G115" i="8"/>
  <c r="F113" i="8"/>
  <c r="F93" i="8"/>
  <c r="G98" i="8"/>
  <c r="G105" i="8"/>
  <c r="G78" i="8"/>
  <c r="G75" i="8"/>
  <c r="G71" i="8"/>
  <c r="F73" i="8"/>
  <c r="G73" i="8"/>
  <c r="F78" i="8"/>
  <c r="G82" i="8"/>
  <c r="F96" i="8"/>
  <c r="F115" i="8"/>
  <c r="F123" i="8"/>
  <c r="F138" i="8"/>
  <c r="F166" i="8"/>
  <c r="F117" i="8"/>
  <c r="F76" i="8"/>
  <c r="G101" i="8"/>
  <c r="F119" i="8"/>
  <c r="F121" i="8"/>
  <c r="F80" i="8"/>
  <c r="F114" i="8"/>
  <c r="F118" i="8"/>
  <c r="F126" i="8"/>
  <c r="F221" i="8"/>
  <c r="F225" i="8"/>
  <c r="F150" i="10"/>
  <c r="G117" i="8"/>
  <c r="F116" i="8"/>
  <c r="F120" i="8"/>
  <c r="F122" i="8"/>
  <c r="F128" i="8"/>
  <c r="F74" i="8"/>
  <c r="F94" i="8"/>
  <c r="F97" i="8"/>
  <c r="G114" i="8"/>
  <c r="G116" i="8"/>
  <c r="G118" i="8"/>
  <c r="G120" i="8"/>
  <c r="G122" i="8"/>
  <c r="G126" i="8"/>
  <c r="F139" i="8"/>
  <c r="F222" i="8"/>
  <c r="F226" i="8"/>
  <c r="G200" i="9"/>
  <c r="F22" i="10"/>
  <c r="F24" i="10"/>
  <c r="F26" i="10"/>
  <c r="F28" i="10"/>
  <c r="F157" i="10"/>
  <c r="G219" i="8"/>
  <c r="F223" i="8"/>
  <c r="F227" i="8"/>
  <c r="F158" i="10"/>
  <c r="G119" i="8"/>
  <c r="G121" i="8"/>
  <c r="G123" i="8"/>
  <c r="F224" i="8"/>
  <c r="G204" i="9"/>
  <c r="G224" i="9"/>
  <c r="G272" i="9"/>
  <c r="F303" i="9"/>
  <c r="F323" i="9"/>
  <c r="G206" i="9"/>
  <c r="G226" i="9"/>
  <c r="G276" i="9"/>
  <c r="G305" i="9"/>
  <c r="G323" i="9"/>
  <c r="G213" i="9"/>
  <c r="G231" i="9"/>
  <c r="F325" i="9"/>
  <c r="G235" i="9"/>
  <c r="G327" i="9"/>
  <c r="F226" i="9"/>
  <c r="F272" i="9"/>
  <c r="F305" i="9"/>
  <c r="F329" i="9"/>
  <c r="F336" i="9"/>
  <c r="F222" i="9"/>
  <c r="F301" i="9"/>
  <c r="F310" i="9"/>
  <c r="G195" i="9"/>
  <c r="G222" i="9"/>
  <c r="G274"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95" i="8"/>
  <c r="F211" i="8"/>
  <c r="F204" i="9"/>
  <c r="F199" i="8"/>
  <c r="F215" i="8"/>
  <c r="F277" i="9"/>
  <c r="F275" i="9"/>
  <c r="F273" i="9"/>
  <c r="F274" i="9"/>
  <c r="F214" i="9"/>
  <c r="F212" i="9"/>
  <c r="F210" i="9"/>
  <c r="F207" i="9"/>
  <c r="F205" i="9"/>
  <c r="F203" i="9"/>
  <c r="F201" i="9"/>
  <c r="F213" i="9"/>
  <c r="F209" i="9"/>
  <c r="F206" i="9"/>
  <c r="F202" i="9"/>
  <c r="F81" i="8"/>
  <c r="F72" i="8"/>
  <c r="F75" i="8"/>
  <c r="G81" i="8"/>
  <c r="G79" i="8"/>
  <c r="G76" i="8"/>
  <c r="G74" i="8"/>
  <c r="G72" i="8"/>
  <c r="G70" i="8"/>
  <c r="F79" i="8"/>
  <c r="F95" i="8"/>
  <c r="F98" i="8"/>
  <c r="G104" i="8"/>
  <c r="G102" i="8"/>
  <c r="G99" i="8"/>
  <c r="G97" i="8"/>
  <c r="G95" i="8"/>
  <c r="G93" i="8"/>
  <c r="F203" i="8"/>
  <c r="F211" i="9"/>
  <c r="F236" i="9"/>
  <c r="F234" i="9"/>
  <c r="F232" i="9"/>
  <c r="F229" i="9"/>
  <c r="F227" i="9"/>
  <c r="F225" i="9"/>
  <c r="F223" i="9"/>
  <c r="F235" i="9"/>
  <c r="F231" i="9"/>
  <c r="F228" i="9"/>
  <c r="F224" i="9"/>
  <c r="F276" i="9"/>
  <c r="G128" i="8"/>
  <c r="F177" i="8"/>
  <c r="F179" i="8" s="1"/>
  <c r="F180" i="8"/>
  <c r="F184" i="8"/>
  <c r="F191" i="8"/>
  <c r="F219" i="8"/>
  <c r="G222" i="8"/>
  <c r="G224" i="8"/>
  <c r="G226" i="8"/>
  <c r="F13" i="9"/>
  <c r="F16" i="9"/>
  <c r="F20" i="9"/>
  <c r="F24" i="9"/>
  <c r="G214" i="9"/>
  <c r="G212" i="9"/>
  <c r="G210" i="9"/>
  <c r="G207" i="9"/>
  <c r="G205" i="9"/>
  <c r="G203" i="9"/>
  <c r="G201" i="9"/>
  <c r="G211" i="9"/>
  <c r="G236" i="9"/>
  <c r="G234" i="9"/>
  <c r="G232" i="9"/>
  <c r="G229" i="9"/>
  <c r="G227" i="9"/>
  <c r="G225" i="9"/>
  <c r="G223" i="9"/>
  <c r="G233" i="9"/>
  <c r="G277" i="9"/>
  <c r="G275" i="9"/>
  <c r="G273" i="9"/>
  <c r="G303" i="9"/>
  <c r="G307" i="9"/>
  <c r="G310" i="9"/>
  <c r="G325" i="9"/>
  <c r="G329" i="9"/>
  <c r="G332" i="9"/>
  <c r="F40" i="10"/>
  <c r="F39" i="10"/>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F159" i="10"/>
  <c r="F156" i="10"/>
  <c r="F167" i="8" l="1"/>
  <c r="G220" i="8"/>
  <c r="G151" i="8"/>
  <c r="G147" i="8"/>
  <c r="G144" i="8"/>
  <c r="G140" i="8"/>
  <c r="G150" i="8"/>
  <c r="G143" i="8"/>
  <c r="G149" i="8"/>
  <c r="G146" i="8"/>
  <c r="G142" i="8"/>
  <c r="G139" i="8"/>
  <c r="G152" i="8"/>
  <c r="G148" i="8"/>
  <c r="G145" i="8"/>
  <c r="G141" i="8"/>
  <c r="G138" i="8"/>
  <c r="F42" i="10"/>
  <c r="F127" i="8"/>
  <c r="G127" i="8"/>
  <c r="G100" i="8"/>
  <c r="F37" i="10"/>
  <c r="G296" i="9"/>
  <c r="G230" i="9"/>
  <c r="G309" i="9"/>
  <c r="G208" i="9"/>
  <c r="F15" i="9"/>
  <c r="F230" i="9"/>
  <c r="F296" i="9"/>
  <c r="F309" i="9"/>
  <c r="G331" i="9"/>
  <c r="F331" i="9"/>
  <c r="F208" i="9"/>
  <c r="G77" i="8"/>
  <c r="F77" i="8"/>
  <c r="F220" i="8"/>
  <c r="F208" i="8"/>
  <c r="F195" i="9"/>
  <c r="G153" i="8" l="1"/>
  <c r="G24" i="10" l="1"/>
  <c r="G25" i="10" l="1"/>
  <c r="G27" i="10"/>
  <c r="G23" i="10"/>
  <c r="G28" i="10"/>
  <c r="G22" i="10"/>
  <c r="G26" i="10"/>
  <c r="G37" i="10" l="1"/>
</calcChain>
</file>

<file path=xl/sharedStrings.xml><?xml version="1.0" encoding="utf-8"?>
<sst xmlns="http://schemas.openxmlformats.org/spreadsheetml/2006/main" count="2617" uniqueCount="1964">
  <si>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</si>
  <si>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</si>
  <si>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</si>
  <si>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</si>
  <si>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</si>
  <si>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</si>
  <si>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</si>
  <si>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</si>
  <si>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</si>
  <si>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</si>
  <si>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</si>
  <si>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</si>
  <si>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</si>
  <si>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</si>
  <si>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</si>
  <si>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</si>
  <si>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</si>
  <si>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</si>
  <si>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</si>
  <si>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</si>
  <si>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</si>
  <si>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</si>
  <si>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</si>
  <si>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</si>
  <si>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</si>
  <si>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</si>
  <si>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</si>
  <si>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</si>
  <si>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</si>
  <si>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</si>
  <si>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</si>
  <si>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</si>
  <si>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</si>
  <si>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</si>
  <si>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</si>
  <si>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</si>
  <si>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</si>
  <si>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</si>
  <si>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</si>
  <si>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</si>
  <si>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</si>
  <si>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</si>
  <si>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</si>
  <si>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</si>
  <si>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</si>
  <si>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</si>
  <si>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</si>
  <si>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</si>
  <si>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</si>
  <si>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</si>
  <si>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</si>
  <si>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</si>
  <si>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</si>
  <si>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</si>
  <si>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</si>
  <si>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</si>
  <si>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</si>
  <si>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</si>
  <si>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</si>
  <si>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</si>
  <si>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</si>
  <si>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</si>
  <si>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</si>
  <si>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</si>
  <si>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</si>
  <si>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</si>
  <si>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</si>
  <si>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</si>
  <si>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</si>
  <si>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</si>
  <si>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</si>
  <si>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</si>
  <si>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</si>
  <si>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</si>
  <si>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</si>
  <si>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</si>
  <si>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</si>
  <si>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</si>
  <si>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</si>
  <si>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</si>
  <si>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</si>
  <si>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</si>
  <si>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</si>
  <si>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</si>
  <si>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</si>
  <si>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</si>
  <si>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</si>
  <si>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</si>
  <si>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</si>
  <si>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</si>
  <si>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</si>
  <si>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</si>
  <si>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</si>
  <si>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</si>
  <si>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</si>
  <si>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</si>
  <si>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</si>
  <si>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</si>
  <si>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</si>
  <si>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</si>
  <si>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</si>
  <si>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</si>
  <si>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</si>
  <si>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</si>
  <si>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</si>
  <si>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</si>
  <si>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</si>
  <si>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</si>
  <si>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</si>
  <si>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</si>
  <si>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</si>
  <si>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</si>
  <si>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</si>
  <si>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</si>
  <si>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</si>
  <si>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</si>
  <si>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</si>
  <si>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</si>
  <si>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</si>
  <si>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</si>
  <si>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</si>
  <si>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</si>
  <si>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</si>
  <si>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</si>
  <si>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</si>
  <si>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</si>
  <si>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</si>
  <si>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</si>
  <si>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</si>
  <si>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</si>
  <si>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</si>
  <si>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</si>
  <si>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</si>
  <si>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</si>
  <si>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</si>
  <si>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</si>
  <si>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</si>
  <si>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</si>
  <si>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</si>
  <si>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</si>
  <si>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</si>
  <si>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</si>
  <si>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</si>
  <si>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</si>
  <si>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</si>
  <si>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</si>
  <si>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</si>
  <si>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</si>
  <si>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</si>
  <si>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</si>
  <si>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</si>
  <si>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</si>
  <si>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</si>
  <si>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</si>
  <si>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</si>
  <si>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</si>
  <si>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</si>
  <si>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</si>
  <si>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</si>
  <si>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</si>
  <si>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</si>
  <si>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</si>
  <si>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</si>
  <si>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</si>
  <si>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</si>
  <si>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</si>
  <si>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</si>
  <si>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</si>
  <si>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</si>
  <si>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</si>
  <si>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</si>
  <si>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</si>
  <si>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</si>
  <si>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</si>
  <si>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</si>
  <si>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</si>
  <si>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</si>
  <si>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</si>
  <si>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</si>
  <si>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</si>
  <si>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</si>
  <si>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</si>
  <si>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</si>
  <si>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</si>
  <si>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</si>
  <si>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</si>
  <si>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</si>
  <si>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</si>
  <si>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</si>
  <si>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</si>
  <si>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</si>
  <si>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</si>
  <si>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</si>
  <si>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</si>
  <si>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</si>
  <si>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</si>
  <si>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</si>
  <si>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</si>
  <si>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</si>
  <si>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</si>
  <si>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</si>
  <si>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</si>
  <si>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</si>
  <si>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</si>
  <si>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</si>
  <si>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</si>
  <si>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</si>
  <si>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</si>
  <si>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</si>
  <si>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</si>
  <si>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</si>
  <si>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</si>
  <si>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</si>
  <si>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</si>
  <si>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</si>
  <si>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</si>
  <si>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</si>
  <si>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</si>
  <si>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</si>
  <si>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</si>
  <si>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</si>
  <si>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</si>
  <si>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</si>
  <si>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</si>
  <si>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</si>
  <si>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</si>
  <si>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</si>
  <si>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</si>
  <si>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</si>
  <si>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</si>
  <si>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</si>
  <si>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</si>
  <si>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</si>
  <si>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</si>
  <si>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</si>
  <si>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</si>
  <si>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</si>
  <si>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</si>
  <si>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</si>
  <si>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</si>
  <si>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</si>
  <si>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</si>
  <si>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</si>
  <si>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</si>
  <si>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</si>
  <si>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</si>
  <si>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</si>
  <si>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</si>
  <si>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</si>
  <si>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</si>
  <si>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</si>
  <si>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</si>
  <si>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</si>
  <si>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</si>
  <si>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</si>
  <si>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</si>
  <si>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</si>
  <si>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</si>
  <si>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</si>
  <si>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</si>
  <si>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</si>
  <si>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</si>
  <si>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</si>
  <si>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</si>
  <si>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</si>
  <si>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</si>
  <si>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</si>
  <si>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</si>
  <si>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</si>
  <si>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</si>
  <si>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</si>
  <si>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</si>
  <si>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</si>
  <si>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</si>
  <si>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</si>
  <si>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</si>
  <si>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</si>
  <si>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</si>
  <si>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</si>
  <si>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</si>
  <si>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</si>
  <si>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</si>
  <si>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</si>
  <si>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</si>
  <si>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</si>
  <si>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</si>
  <si>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</si>
  <si>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</si>
  <si>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</si>
  <si>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</si>
  <si>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</si>
  <si>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</si>
  <si>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</si>
  <si>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</si>
  <si>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</si>
  <si>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</si>
  <si>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</si>
  <si>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</si>
  <si>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</si>
  <si>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</si>
  <si>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</si>
  <si>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</si>
  <si>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</si>
  <si>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</si>
  <si>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</si>
  <si>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</si>
  <si>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</si>
  <si>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</si>
  <si>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</si>
  <si>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</si>
  <si>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</si>
  <si>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</si>
  <si>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</si>
  <si>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</si>
  <si>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</si>
  <si>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</si>
  <si>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</si>
  <si>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</si>
  <si>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</si>
  <si>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</si>
  <si>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</si>
  <si>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</si>
  <si>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</si>
  <si>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</si>
  <si>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</si>
  <si>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</si>
  <si>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</si>
  <si>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</si>
  <si>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</si>
  <si>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</si>
  <si>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</si>
  <si>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</si>
  <si>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</si>
  <si>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</si>
  <si>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</si>
  <si>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</si>
  <si>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</si>
  <si>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</si>
  <si>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</si>
  <si>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</si>
  <si>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</si>
  <si>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</si>
  <si>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</si>
  <si>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</si>
  <si>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</si>
  <si>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</si>
  <si>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</si>
  <si>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</si>
  <si>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</si>
  <si>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</si>
  <si>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</si>
  <si>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</si>
  <si>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</si>
  <si>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</si>
  <si>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</si>
  <si>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</si>
  <si>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</si>
  <si>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</si>
  <si>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</si>
  <si>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</si>
  <si>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</si>
  <si>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</si>
  <si>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</si>
  <si>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</si>
  <si>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</si>
  <si>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</si>
  <si>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</si>
  <si>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</si>
  <si>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</si>
  <si>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</si>
  <si>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</si>
  <si>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</si>
  <si>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</si>
  <si>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</si>
  <si>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</si>
  <si>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</si>
  <si>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</si>
  <si>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</si>
  <si>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</si>
  <si>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</si>
  <si>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</si>
  <si>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</si>
  <si>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</si>
  <si>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</si>
  <si>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</si>
  <si>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</si>
  <si>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</si>
  <si>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</si>
  <si>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</si>
  <si>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</si>
  <si>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</si>
  <si>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</si>
  <si>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</si>
  <si>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</si>
  <si>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</si>
  <si>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</si>
  <si>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</si>
  <si>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</si>
  <si>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</si>
  <si>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</si>
  <si>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</si>
  <si>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</si>
  <si>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</si>
  <si>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</si>
  <si>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</si>
  <si>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</si>
  <si>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</si>
  <si>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</si>
  <si>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</si>
  <si>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</si>
  <si>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</si>
  <si>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</si>
  <si>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</si>
  <si>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</si>
  <si>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</si>
  <si>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</si>
  <si>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</si>
  <si>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</si>
  <si>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</si>
  <si>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</si>
  <si>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</si>
  <si>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</si>
  <si>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</si>
  <si>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</si>
  <si>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</si>
  <si>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</si>
  <si>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</si>
  <si>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</si>
  <si>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</si>
  <si>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</si>
  <si>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</si>
  <si>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</si>
  <si>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</si>
  <si>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</si>
  <si>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</si>
  <si>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</si>
  <si>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</si>
  <si>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</si>
  <si>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</si>
  <si>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</si>
  <si>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</si>
  <si>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</si>
  <si>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</si>
  <si>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</si>
  <si>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</si>
  <si>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</si>
  <si>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</si>
  <si>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</si>
  <si>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</si>
  <si>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</si>
  <si>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</si>
  <si>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</si>
  <si>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</si>
  <si>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</si>
  <si>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</si>
  <si>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</si>
  <si>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</si>
  <si>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</si>
  <si>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</si>
  <si>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</si>
  <si>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</si>
  <si>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</si>
  <si>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</si>
  <si>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</si>
  <si>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</si>
  <si>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</si>
  <si>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</si>
  <si>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</si>
  <si>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</si>
  <si>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</si>
  <si>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</si>
  <si>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</si>
  <si>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</si>
  <si>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</si>
  <si>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</si>
  <si>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</si>
  <si>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</si>
  <si>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</si>
  <si>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</si>
  <si>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</si>
  <si>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</si>
  <si>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</si>
  <si>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</si>
  <si>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</si>
  <si>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</si>
  <si>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</si>
  <si>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</si>
  <si>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</si>
  <si>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</si>
  <si>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</si>
  <si>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</si>
  <si>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</si>
  <si>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</si>
  <si>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</si>
  <si>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</si>
  <si>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</si>
  <si>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</si>
  <si>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</si>
  <si>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</si>
  <si>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</si>
  <si>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</si>
  <si>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</si>
  <si>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</si>
  <si>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</si>
  <si>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</si>
  <si>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</si>
  <si>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</si>
  <si>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</si>
  <si>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</si>
  <si>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</si>
  <si>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</si>
  <si>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</si>
  <si>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</si>
  <si>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</si>
  <si>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</si>
  <si>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</si>
  <si>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</si>
  <si>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</si>
  <si>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</si>
  <si>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</si>
  <si>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</si>
  <si>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</si>
  <si>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</si>
  <si>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</si>
  <si>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</si>
  <si>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</si>
  <si>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</si>
  <si>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</si>
  <si>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</si>
  <si>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</si>
  <si>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</si>
  <si>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</si>
  <si>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</si>
  <si>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</si>
  <si>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</si>
  <si>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</si>
  <si>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</si>
  <si>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</si>
  <si>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</si>
  <si>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</si>
  <si>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</si>
  <si>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</si>
  <si>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</si>
  <si>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</si>
  <si>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</si>
  <si>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</si>
  <si>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</si>
  <si>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</si>
  <si>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</si>
  <si>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</si>
  <si>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</si>
  <si>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</si>
  <si>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</si>
  <si>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</si>
  <si>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</si>
  <si>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</si>
  <si>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</si>
  <si>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</si>
  <si>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</si>
  <si>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</si>
  <si>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</si>
  <si>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</si>
  <si>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</si>
  <si>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</si>
  <si>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</si>
  <si>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</si>
  <si>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</si>
  <si>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</si>
  <si>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</si>
  <si>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</si>
  <si>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</si>
  <si>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</si>
  <si>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</si>
  <si>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</si>
  <si>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</si>
  <si>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</si>
  <si>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</si>
  <si>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</si>
  <si>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</si>
  <si>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</si>
  <si>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</si>
  <si>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</si>
  <si>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</si>
  <si>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</si>
  <si>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</si>
  <si>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</si>
  <si>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</si>
  <si>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</si>
  <si>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</si>
  <si>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</si>
  <si>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</si>
  <si>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</si>
  <si>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</si>
  <si>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</si>
  <si>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</si>
  <si>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</si>
  <si>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</si>
  <si>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</si>
  <si>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</si>
  <si>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</si>
  <si>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</si>
  <si>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</si>
  <si>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</si>
  <si>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</si>
  <si>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</si>
  <si>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</si>
  <si>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</si>
  <si>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</si>
  <si>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</si>
  <si>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</si>
  <si>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</si>
  <si>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</si>
  <si>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</si>
  <si>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</si>
  <si>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</si>
  <si>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</si>
  <si>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</si>
  <si>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</si>
  <si>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</si>
  <si>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</si>
  <si>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</si>
  <si>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</si>
  <si>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</si>
  <si>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</si>
  <si>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</si>
  <si>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</si>
  <si>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</si>
  <si>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</si>
  <si>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</si>
  <si>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</si>
  <si>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</si>
  <si>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</si>
  <si>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</si>
  <si>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</si>
  <si>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</si>
  <si>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</si>
  <si>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</si>
  <si>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</si>
  <si>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</si>
  <si>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</si>
  <si>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</si>
  <si>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</si>
  <si>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</si>
  <si>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</si>
  <si>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</si>
  <si>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</si>
  <si>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</si>
  <si>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</si>
  <si>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</si>
  <si>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</si>
  <si>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</si>
  <si>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</si>
  <si>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</si>
  <si>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</si>
  <si>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</si>
  <si>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</si>
  <si>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</si>
  <si>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</si>
  <si>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</si>
  <si>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</si>
  <si>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</si>
  <si>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</si>
  <si>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</si>
  <si>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</si>
  <si>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</si>
  <si>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</si>
  <si>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</si>
  <si>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</si>
  <si>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</si>
  <si>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</si>
  <si>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</si>
  <si>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</si>
  <si>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</si>
  <si>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</si>
  <si>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</si>
  <si>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</si>
  <si>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</si>
  <si>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</si>
  <si>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</si>
  <si>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</si>
  <si>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</si>
  <si>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</si>
  <si>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</si>
  <si>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</si>
  <si>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</si>
  <si>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</si>
  <si>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</si>
  <si>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</si>
  <si>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</si>
  <si>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</si>
  <si>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</si>
  <si>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</si>
  <si>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</si>
  <si>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</si>
  <si>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</si>
  <si>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</si>
  <si>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</si>
  <si>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</si>
  <si>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</si>
  <si>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</si>
  <si>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</si>
  <si>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</si>
  <si>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</si>
  <si>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</si>
  <si>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</si>
  <si>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</si>
  <si>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</si>
  <si>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</si>
  <si>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</si>
  <si>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</si>
  <si>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</si>
  <si>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</si>
  <si>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</si>
  <si>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</si>
  <si>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</si>
  <si>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</si>
  <si>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</si>
  <si>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</si>
  <si>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</si>
  <si>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</si>
  <si>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</si>
  <si>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</si>
  <si>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</si>
  <si>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</si>
  <si>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</si>
  <si>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</si>
  <si>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</si>
  <si>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</si>
  <si>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</si>
  <si>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</si>
  <si>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</si>
  <si>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</si>
  <si>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</si>
  <si>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</si>
  <si>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</si>
  <si>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</si>
  <si>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</si>
  <si>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</si>
  <si>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</si>
  <si>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</si>
  <si>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</si>
  <si>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</si>
  <si>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</si>
  <si>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</si>
  <si>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</si>
  <si>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</si>
  <si>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</si>
  <si>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</si>
  <si>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</si>
  <si>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</si>
  <si>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</si>
  <si>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</si>
  <si>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</si>
  <si>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</si>
  <si>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</si>
  <si>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</si>
  <si>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</si>
  <si>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</si>
  <si>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</si>
  <si>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</si>
  <si>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</si>
  <si>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</si>
  <si>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</si>
  <si>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</si>
  <si>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</si>
  <si>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</si>
  <si>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</si>
  <si>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</si>
  <si>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</si>
  <si>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</si>
  <si>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</si>
  <si>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</si>
  <si>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</si>
  <si>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</si>
  <si>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</si>
  <si>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</si>
  <si>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</si>
  <si>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</si>
  <si>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</si>
  <si>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</si>
  <si>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</si>
  <si>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</si>
  <si>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</si>
  <si>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</si>
  <si>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</si>
  <si>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</si>
  <si>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</si>
  <si>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</si>
  <si>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</si>
  <si>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</si>
  <si>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</si>
  <si>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</si>
  <si>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</si>
  <si>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</si>
  <si>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</si>
  <si>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</si>
  <si>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</si>
  <si>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</si>
  <si>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</si>
  <si>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</si>
  <si>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</si>
  <si>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</si>
  <si>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</si>
  <si>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</si>
  <si>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</si>
  <si>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</si>
  <si>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</si>
  <si>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</si>
  <si>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</si>
  <si>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</si>
  <si>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</si>
  <si>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</si>
  <si>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</si>
  <si>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</si>
  <si>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</si>
  <si>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</si>
  <si>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</si>
  <si>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</si>
  <si>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</si>
  <si>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</si>
  <si>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</si>
  <si>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</si>
  <si>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</si>
  <si>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</si>
  <si>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</si>
  <si>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</si>
  <si>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</si>
  <si>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</si>
  <si>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</si>
  <si>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</si>
  <si>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</si>
  <si>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</si>
  <si>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</si>
  <si>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</si>
  <si>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</si>
  <si>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</si>
  <si>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</si>
  <si>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</si>
  <si>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</si>
  <si>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</si>
  <si>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</si>
  <si>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</si>
  <si>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</si>
  <si>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</si>
  <si>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</si>
  <si>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</si>
  <si>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</si>
  <si>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</si>
  <si>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</si>
  <si>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</si>
  <si>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</si>
  <si>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</si>
  <si>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</si>
  <si>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</si>
  <si>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</si>
  <si>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</si>
  <si>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</si>
  <si>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</si>
  <si>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</si>
  <si>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</si>
  <si>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</si>
  <si>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</si>
  <si>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</si>
  <si>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</si>
  <si>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</si>
  <si>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</si>
  <si>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</si>
  <si>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</si>
  <si>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</si>
  <si>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</si>
  <si>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</si>
  <si>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</si>
  <si>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</si>
  <si>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</si>
  <si>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</si>
  <si>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</si>
  <si>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</si>
  <si>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</si>
  <si>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</si>
  <si>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</si>
  <si>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</si>
  <si>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</si>
  <si>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</si>
  <si>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</si>
  <si>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</si>
  <si>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</si>
  <si>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</si>
  <si>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</si>
  <si>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</si>
  <si>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</si>
  <si>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</si>
  <si>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</si>
  <si>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</si>
  <si>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</si>
  <si>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</si>
  <si>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</si>
  <si>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</si>
  <si>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</si>
  <si>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</si>
  <si>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</si>
  <si>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</si>
  <si>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</si>
  <si>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</si>
  <si>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</si>
  <si>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</si>
  <si>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</si>
  <si>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</si>
  <si>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</si>
  <si>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</si>
  <si>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</si>
  <si>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</si>
  <si>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</si>
  <si>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</si>
  <si>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</si>
  <si>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</si>
  <si>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</si>
  <si>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</si>
  <si>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</si>
  <si>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</si>
  <si>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</si>
  <si>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</si>
  <si>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</si>
  <si>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</si>
  <si>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</si>
  <si>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</si>
  <si>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</si>
  <si>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</si>
  <si>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</si>
  <si>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</si>
  <si>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</si>
  <si>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</si>
  <si>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</si>
  <si>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</si>
  <si>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</si>
  <si>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</si>
  <si>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</si>
  <si>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</si>
  <si>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</si>
  <si>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</si>
  <si>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</si>
  <si>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</si>
  <si>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</si>
  <si>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</si>
  <si>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</si>
  <si>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</si>
  <si>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</si>
  <si>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</si>
  <si>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</si>
  <si>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</si>
  <si>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</si>
  <si>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</si>
  <si>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</si>
  <si>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</si>
  <si>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</si>
  <si>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</si>
  <si>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</si>
  <si>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</si>
  <si>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</si>
  <si>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</si>
  <si>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</si>
  <si>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</si>
  <si>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</si>
  <si>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</si>
  <si>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</si>
  <si>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</si>
  <si>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</si>
  <si>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</si>
  <si>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</si>
  <si>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</si>
  <si>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</si>
  <si>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</si>
  <si>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</si>
  <si>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</si>
  <si>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</si>
  <si>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</si>
  <si>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</si>
  <si>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</si>
  <si>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</si>
  <si>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</si>
  <si>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</si>
  <si>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</si>
  <si>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</si>
  <si>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</si>
  <si>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</si>
  <si>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</si>
  <si>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</si>
  <si>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</si>
  <si>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</si>
  <si>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</si>
  <si>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</si>
  <si>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</si>
  <si>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</si>
  <si>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</si>
  <si>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</si>
  <si>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</si>
  <si>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</si>
  <si>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</si>
  <si>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</si>
  <si>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</si>
  <si>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</si>
  <si>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</si>
  <si>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</si>
  <si>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</si>
  <si>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</si>
  <si>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</si>
  <si>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</si>
  <si>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</si>
  <si>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</si>
  <si>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</si>
  <si>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</si>
  <si>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</si>
  <si>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</si>
  <si>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</si>
  <si>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</si>
  <si>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</si>
  <si>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</si>
  <si>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</si>
  <si>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</si>
  <si>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</si>
  <si>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</si>
  <si>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</si>
  <si>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</si>
  <si>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</si>
  <si>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</si>
  <si>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</si>
  <si>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</si>
  <si>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</si>
  <si>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</si>
  <si>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</si>
  <si>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</si>
  <si>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</si>
  <si>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</si>
  <si>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</si>
  <si>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</si>
  <si>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</si>
  <si>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</si>
  <si>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</si>
  <si>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</si>
  <si>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</si>
  <si>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</si>
  <si>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</si>
  <si>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</si>
  <si>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</si>
  <si>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</si>
  <si>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</si>
  <si>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</si>
  <si>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</si>
  <si>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</si>
  <si>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</si>
  <si>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</si>
  <si>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</si>
  <si>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</si>
  <si>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</si>
  <si>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</si>
  <si>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</si>
  <si>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</si>
  <si>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</si>
  <si>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</si>
  <si>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</si>
  <si>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</si>
  <si>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</si>
  <si>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</si>
  <si>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</si>
  <si>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</si>
  <si>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</si>
  <si>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</si>
  <si>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</si>
  <si>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</si>
  <si>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</si>
  <si>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</si>
  <si>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</si>
  <si>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</si>
  <si>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</si>
  <si>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</si>
  <si>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</si>
  <si>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</si>
  <si>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</si>
  <si>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</si>
  <si>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</si>
  <si>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</si>
  <si>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</si>
  <si>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</si>
  <si>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</si>
  <si>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</si>
  <si>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</si>
  <si>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</si>
  <si>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</si>
  <si>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</si>
  <si>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</si>
  <si>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</si>
  <si>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</si>
  <si>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</si>
  <si>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</si>
  <si>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</si>
  <si>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</si>
  <si>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</si>
  <si>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</si>
  <si>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</si>
  <si>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</si>
  <si>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</si>
  <si>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</si>
  <si>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</si>
  <si>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</si>
  <si>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</si>
  <si>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</si>
  <si>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</si>
  <si>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</si>
  <si>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</si>
  <si>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</si>
  <si>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</si>
  <si>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</si>
  <si>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</si>
  <si>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</si>
  <si>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</si>
  <si>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</si>
  <si>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</si>
  <si>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</si>
  <si>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</si>
  <si>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</si>
  <si>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</si>
  <si>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</si>
  <si>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</si>
  <si>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</si>
  <si>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</si>
  <si>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</si>
  <si>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</si>
  <si>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</si>
  <si>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</si>
  <si>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</si>
  <si>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</si>
  <si>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</si>
  <si>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</si>
  <si>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</si>
  <si>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</si>
  <si>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</si>
  <si>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</si>
  <si>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</si>
  <si>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</si>
  <si>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</si>
  <si>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</si>
  <si>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</si>
  <si>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</si>
  <si>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</si>
  <si>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</si>
  <si>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</si>
  <si>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</si>
  <si>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</si>
  <si>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</si>
  <si>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</si>
  <si>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</si>
  <si>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</si>
  <si>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</si>
  <si>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</si>
  <si>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</si>
  <si>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</si>
  <si>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</si>
  <si>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</si>
  <si>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</si>
  <si>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</si>
  <si>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</si>
  <si>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</si>
  <si>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</si>
  <si>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</si>
  <si>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</si>
  <si>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</si>
  <si>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</si>
  <si>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</si>
  <si>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</si>
  <si>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</si>
  <si>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</si>
  <si>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</si>
  <si>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</si>
  <si>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</si>
  <si>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</si>
  <si>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</si>
  <si>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</si>
  <si>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</si>
  <si>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</si>
  <si>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</si>
  <si>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</si>
  <si>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</si>
  <si>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</si>
  <si>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</si>
  <si>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</si>
  <si>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</si>
  <si>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</si>
  <si>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</si>
  <si>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</si>
  <si>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</si>
  <si>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</si>
  <si>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</si>
  <si>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</si>
  <si>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</si>
  <si>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</si>
  <si>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</si>
  <si>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</si>
  <si>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</si>
  <si>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</si>
  <si>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</si>
  <si>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</si>
  <si>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</si>
  <si>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</si>
  <si>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</si>
  <si>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</si>
  <si>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</si>
  <si>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</si>
  <si>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</si>
  <si>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</si>
  <si>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</si>
  <si>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</si>
  <si>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</si>
  <si>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</si>
  <si>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</si>
  <si>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</si>
  <si>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</si>
  <si>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</si>
  <si>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</si>
  <si>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</si>
  <si>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</si>
  <si>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</si>
  <si>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</si>
  <si>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</si>
  <si>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</si>
  <si>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</si>
  <si>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</si>
  <si>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</si>
  <si>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</si>
  <si>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</si>
  <si>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</si>
  <si>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</si>
  <si>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</si>
  <si>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</si>
  <si>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</si>
  <si>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</si>
  <si>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</si>
  <si>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</si>
  <si>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</si>
  <si>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</si>
  <si>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</si>
  <si>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</si>
  <si>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</si>
  <si>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</si>
  <si>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</si>
  <si>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</si>
  <si>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</si>
  <si>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</si>
  <si>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</si>
  <si>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</si>
  <si>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</si>
  <si>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</si>
  <si>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</si>
  <si>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</si>
  <si>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</si>
  <si>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</si>
  <si>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</si>
  <si>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</si>
  <si>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</si>
  <si>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</si>
  <si>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</si>
  <si>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</si>
  <si>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</si>
  <si>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</si>
  <si>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</si>
  <si>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</si>
  <si>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</si>
  <si>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</si>
  <si>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</si>
  <si>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</si>
  <si>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</si>
  <si>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</si>
  <si>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</si>
  <si>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</si>
  <si>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</si>
  <si>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</si>
  <si>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</si>
  <si>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</si>
  <si>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</si>
  <si>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</si>
  <si>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</si>
  <si>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</si>
  <si>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</si>
  <si>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</si>
  <si>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</si>
  <si>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</si>
  <si>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</si>
  <si>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</si>
  <si>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</si>
  <si>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</si>
  <si>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</si>
  <si>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</si>
  <si>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</si>
  <si>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</si>
  <si>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</si>
  <si>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</si>
  <si>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</si>
  <si>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</si>
  <si>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</si>
  <si>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</si>
  <si>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</si>
  <si>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</si>
  <si>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</si>
  <si>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</si>
  <si>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</si>
  <si>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</si>
  <si>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</si>
  <si>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</si>
  <si>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</si>
  <si>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</si>
  <si>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</si>
  <si>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</si>
  <si>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</si>
  <si>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</si>
  <si>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</si>
  <si>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</si>
  <si>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</si>
  <si>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</si>
  <si>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</si>
  <si>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</si>
  <si>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</si>
  <si>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</si>
  <si>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</si>
  <si>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</si>
  <si>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</si>
  <si>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</si>
  <si>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</si>
  <si>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</si>
  <si>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</si>
  <si>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</si>
  <si>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</si>
  <si>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</si>
  <si>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</si>
  <si>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</si>
  <si>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</si>
  <si>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</si>
  <si>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</si>
  <si>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</si>
  <si>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</si>
  <si>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</si>
  <si>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</si>
  <si>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</si>
  <si>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</si>
  <si>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</si>
  <si>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</si>
  <si>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</si>
  <si>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</si>
  <si>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</si>
  <si>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</si>
  <si>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</si>
  <si>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</si>
  <si>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</si>
  <si>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</si>
  <si>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</si>
  <si>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</si>
  <si>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</si>
  <si>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</si>
  <si>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</si>
  <si>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</si>
  <si>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</si>
  <si>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</si>
  <si>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</si>
  <si>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</si>
  <si>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</si>
  <si>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</si>
  <si>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</si>
  <si>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</si>
  <si>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</si>
  <si>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</si>
  <si>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</si>
  <si>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</si>
  <si>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</si>
  <si>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</si>
  <si>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</si>
  <si>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</si>
  <si>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</si>
  <si>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</si>
  <si>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</si>
  <si>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</si>
  <si>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</si>
  <si>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</si>
  <si>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</si>
  <si>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</si>
  <si>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</si>
  <si>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</si>
  <si>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</si>
  <si>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</si>
  <si>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</si>
  <si>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</si>
  <si>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</si>
  <si>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</si>
  <si>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</si>
  <si>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</si>
  <si>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</si>
  <si>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</si>
  <si>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</si>
  <si>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</si>
  <si>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</si>
  <si>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</si>
  <si>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</si>
  <si>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</si>
  <si>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</si>
  <si>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</si>
  <si>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</si>
  <si>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</si>
  <si>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</si>
  <si>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</si>
  <si>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</si>
  <si>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</si>
  <si>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</si>
  <si>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</si>
  <si>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</si>
  <si>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</si>
  <si>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</si>
  <si>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</si>
  <si>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</si>
  <si>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</si>
  <si>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</si>
  <si>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</si>
  <si>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</si>
  <si>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</si>
  <si>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</si>
  <si>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</si>
  <si>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</si>
  <si>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</si>
  <si>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</si>
  <si>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</si>
  <si>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</si>
  <si>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</si>
  <si>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</si>
  <si>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</si>
  <si>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</si>
  <si>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</si>
  <si>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</si>
  <si>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</si>
  <si>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</si>
  <si>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</si>
  <si>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</si>
  <si>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</si>
  <si>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</si>
  <si>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</si>
  <si>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</si>
  <si>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</si>
  <si>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</si>
  <si>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</si>
  <si>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</si>
  <si>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</si>
  <si>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</si>
  <si>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</si>
  <si>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</si>
  <si>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</si>
  <si>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</si>
  <si>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</si>
  <si>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</si>
  <si>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</si>
  <si>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</si>
  <si>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</si>
  <si>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</si>
  <si>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</si>
  <si>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</si>
  <si>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</si>
  <si>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</si>
  <si>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</si>
  <si>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</si>
  <si>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</si>
  <si>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</si>
  <si>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</si>
  <si>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</si>
  <si>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</si>
  <si>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</si>
  <si>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</si>
  <si>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</si>
  <si>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</si>
  <si>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</si>
  <si>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</si>
  <si>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</si>
  <si>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</si>
  <si>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</si>
  <si>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</si>
  <si>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</si>
  <si>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</si>
  <si>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</si>
  <si>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</si>
  <si>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</si>
  <si>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</si>
  <si>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</si>
  <si>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</si>
  <si>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</si>
  <si>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</si>
  <si>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</si>
  <si>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</si>
  <si>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</si>
  <si>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</si>
  <si>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</si>
  <si>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</si>
  <si>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</si>
  <si>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</si>
  <si>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</si>
  <si>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</si>
  <si>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</si>
  <si>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</si>
  <si>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</si>
  <si>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</si>
  <si>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</si>
  <si>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</si>
  <si>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</si>
  <si>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</si>
  <si>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</si>
  <si>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</si>
  <si>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</si>
  <si>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</si>
  <si>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</si>
  <si>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</si>
  <si>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</si>
  <si>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</si>
  <si>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</si>
  <si>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</si>
  <si>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</si>
  <si>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</si>
  <si>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</si>
  <si>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</si>
  <si>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</si>
  <si>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</si>
  <si>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</si>
  <si>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</si>
  <si>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</si>
  <si>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</si>
  <si>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</si>
  <si>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</si>
  <si>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</si>
  <si>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</si>
  <si>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</si>
  <si>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A2</t>
  </si>
  <si>
    <t>A-</t>
  </si>
  <si>
    <t>N/A</t>
  </si>
  <si>
    <t>(estimated in accordance with CRR/CRD4)</t>
  </si>
  <si>
    <t>Common Equity Tier 1 ratio Group (%)</t>
  </si>
  <si>
    <t>estimated</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</si>
  <si>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</si>
  <si>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</si>
  <si>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</si>
  <si>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</si>
  <si>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</si>
  <si>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</si>
  <si>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</si>
  <si>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</si>
  <si>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</si>
  <si>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</si>
  <si>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</si>
  <si>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</si>
  <si>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Public sector exposures (*)</t>
  </si>
  <si>
    <t>exchange rate impact on Covered Bonds</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</si>
  <si>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</si>
  <si>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</si>
  <si>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</si>
  <si>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</si>
  <si>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</si>
  <si>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</si>
  <si>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</si>
  <si>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</si>
  <si>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</si>
  <si>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</si>
  <si>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</si>
  <si>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</si>
  <si>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</si>
  <si>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</si>
  <si>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</si>
  <si>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</si>
  <si>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</si>
  <si>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</si>
  <si>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</si>
  <si>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</si>
  <si>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</si>
  <si>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</si>
  <si>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</si>
  <si>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</si>
  <si>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</si>
  <si>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</si>
  <si>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</si>
  <si>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</si>
  <si>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</si>
  <si>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</si>
  <si>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</si>
  <si>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</si>
  <si>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</si>
  <si>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</si>
  <si>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</si>
  <si>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</si>
  <si>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</si>
  <si>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</si>
  <si>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</si>
  <si>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</si>
  <si>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</si>
  <si>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</si>
  <si>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</si>
  <si>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</si>
  <si>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</si>
  <si>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</si>
  <si>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</si>
  <si>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</si>
  <si>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</si>
  <si>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</si>
  <si>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</si>
  <si>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</si>
  <si>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</si>
  <si>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</si>
  <si>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</si>
  <si>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</si>
  <si>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</si>
  <si>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</si>
  <si>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Unindexed LTV is calculated on the basis of the current outstanding amount of the loans and the initial valuation / price of the residential assets.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</si>
  <si>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</si>
  <si>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</si>
  <si>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</si>
  <si>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</si>
  <si>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</si>
  <si>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</si>
  <si>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</si>
  <si>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</si>
  <si>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</si>
  <si>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</si>
  <si>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</si>
  <si>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</si>
  <si>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</si>
  <si>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</si>
  <si>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</si>
  <si>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</si>
  <si>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</si>
  <si>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</si>
  <si>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</si>
  <si>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</si>
  <si>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</si>
  <si>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</si>
  <si>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</si>
  <si>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</si>
  <si>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</si>
  <si>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</si>
  <si>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</si>
  <si>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</si>
  <si>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</si>
  <si>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</si>
  <si>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</si>
  <si>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</si>
  <si>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</si>
  <si>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</si>
  <si>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</si>
  <si>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</si>
  <si>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</si>
  <si>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</si>
  <si>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</si>
  <si>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</si>
  <si>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</si>
  <si>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</si>
  <si>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</si>
  <si>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</si>
  <si>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</si>
  <si>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</si>
  <si>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</si>
  <si>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</si>
  <si>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</si>
  <si>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</si>
  <si>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</si>
  <si>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</si>
  <si>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</si>
  <si>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</si>
  <si>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</si>
  <si>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</si>
  <si>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</si>
  <si>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</si>
  <si>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</si>
  <si>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</si>
  <si>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</si>
  <si>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</si>
  <si>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</si>
  <si>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</si>
  <si>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</si>
  <si>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</si>
  <si>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</si>
  <si>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</si>
  <si>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</si>
  <si>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</si>
  <si>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</si>
  <si>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</si>
  <si>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</si>
  <si>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</si>
  <si>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</si>
  <si>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</si>
  <si>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</si>
  <si>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</si>
  <si>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</si>
  <si>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</si>
  <si>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</si>
  <si>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</si>
  <si>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</si>
  <si>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</si>
  <si>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</si>
  <si>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</si>
  <si>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</si>
  <si>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</si>
  <si>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</si>
  <si>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</si>
  <si>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</si>
  <si>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</si>
  <si>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</si>
  <si>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</si>
  <si>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</si>
  <si>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</si>
  <si>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</si>
  <si>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</si>
  <si>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</si>
  <si>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</si>
  <si>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</si>
  <si>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</si>
  <si>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</si>
  <si>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</si>
  <si>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</si>
  <si>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</si>
  <si>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</si>
  <si>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</si>
  <si>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</si>
  <si>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</si>
  <si>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</si>
  <si>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</si>
  <si>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</si>
  <si>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</si>
  <si>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</si>
  <si>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</si>
  <si>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</si>
  <si>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</si>
  <si>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</si>
  <si>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</si>
  <si>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</si>
  <si>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</si>
  <si>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</si>
  <si>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</si>
  <si>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</si>
  <si>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</si>
  <si>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</si>
  <si>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</si>
  <si>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</si>
  <si>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</si>
  <si>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</si>
  <si>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</si>
  <si>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</si>
  <si>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</si>
  <si>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</si>
  <si>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</si>
  <si>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</si>
  <si>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</si>
  <si>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</si>
  <si>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</si>
  <si>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</si>
  <si>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</si>
  <si>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</si>
  <si>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</si>
  <si>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</si>
  <si>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</si>
  <si>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</si>
  <si>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</si>
  <si>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</si>
  <si>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</si>
  <si>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</si>
  <si>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</si>
  <si>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</si>
  <si>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</si>
  <si>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</si>
  <si>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</si>
  <si>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</si>
  <si>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</si>
  <si>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</si>
  <si>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</si>
  <si>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</si>
  <si>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</si>
  <si>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</si>
  <si>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</si>
  <si>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</si>
  <si>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</si>
  <si>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</si>
  <si>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</si>
  <si>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</si>
  <si>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</si>
  <si>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</si>
  <si>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</si>
  <si>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</si>
  <si>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</si>
  <si>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</si>
  <si>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</si>
  <si>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</si>
  <si>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</si>
  <si>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</si>
  <si>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(of which € 6.6 bn fully guaranteed by a loan portfolio)</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</si>
  <si>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March 31, 2017, the amount exceeding the regulatorry limit was € 454 million.</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</si>
  <si>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</si>
  <si>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</si>
  <si>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</si>
  <si>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</si>
  <si>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[Please insert currency]</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</si>
  <si>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</si>
  <si>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</si>
  <si>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</si>
  <si>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</si>
  <si>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</si>
  <si>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</si>
  <si>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</si>
  <si>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</si>
  <si>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</si>
  <si>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</si>
  <si>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</si>
  <si>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</si>
  <si>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</si>
  <si>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</si>
  <si>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</si>
  <si>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</si>
  <si>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</si>
  <si>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</si>
  <si>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</si>
  <si>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</si>
  <si>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</si>
  <si>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</si>
  <si>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</si>
  <si>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</si>
  <si>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</si>
  <si>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</si>
  <si>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</si>
  <si>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</si>
  <si>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</si>
  <si>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</si>
  <si>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</si>
  <si>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</si>
  <si>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</si>
  <si>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</si>
  <si>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</si>
  <si>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</si>
  <si>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</si>
  <si>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</si>
  <si>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</si>
  <si>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</si>
  <si>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</si>
  <si>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</si>
  <si>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</si>
  <si>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</si>
  <si>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</si>
  <si>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</si>
  <si>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</si>
  <si>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</si>
  <si>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</si>
  <si>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</si>
  <si>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</si>
  <si>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</si>
  <si>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</si>
  <si>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</si>
  <si>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</si>
  <si>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</si>
  <si>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</si>
  <si>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</si>
  <si>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</si>
  <si>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</si>
  <si>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</si>
  <si>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</si>
  <si>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</si>
  <si>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</si>
  <si>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</si>
  <si>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</si>
  <si>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</si>
  <si>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</si>
  <si>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</si>
  <si>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</si>
  <si>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</si>
  <si>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</si>
  <si>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</si>
  <si>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</si>
  <si>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</si>
  <si>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</si>
  <si>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</si>
  <si>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</si>
  <si>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</si>
  <si>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</si>
  <si>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</si>
  <si>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</si>
  <si>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</si>
  <si>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</si>
  <si>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</si>
  <si>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</si>
  <si>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</si>
  <si>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</si>
  <si>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</si>
  <si>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</si>
  <si>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</si>
  <si>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</si>
  <si>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</si>
  <si>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</si>
  <si>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</si>
  <si>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&lt;30 days</t>
  </si>
  <si>
    <t>E.3.2.2</t>
  </si>
  <si>
    <t>30-&lt;60 days</t>
  </si>
  <si>
    <t>E.3.2.3</t>
  </si>
  <si>
    <t>60-&lt;90 days</t>
  </si>
  <si>
    <t>E.3.2.4</t>
  </si>
  <si>
    <t>90-&lt;180 days</t>
  </si>
  <si>
    <t>E.3.2.5</t>
  </si>
  <si>
    <t>&gt;= 180 days</t>
  </si>
  <si>
    <t>OE.3.2.1</t>
  </si>
  <si>
    <t>OE.3.2.2</t>
  </si>
  <si>
    <t>OE.3.2.3</t>
  </si>
  <si>
    <t>OE.3.2.4</t>
  </si>
  <si>
    <t>Cut-off Date: 30/06/2017</t>
  </si>
  <si>
    <t>(*) of which short term deposits with Banque de France : €  1 020 million</t>
  </si>
  <si>
    <t>Public sector cover pool data in this section (30 368 EUR  million) do not include Banque de France exposure (EUR 1 020 million).</t>
  </si>
  <si>
    <t>Crédit Foncier</t>
  </si>
  <si>
    <t>Crédit Foncier / groupe BPCE</t>
  </si>
  <si>
    <t>969500EYG6U339D3TI84</t>
  </si>
  <si>
    <t>CREDIT FONCIER DE FRANCE</t>
  </si>
  <si>
    <t>Interest &amp; FX</t>
  </si>
  <si>
    <t>NATIXIS  CAPITAL MARKET PARIS Garantie CDC</t>
  </si>
  <si>
    <t>NATIXIS  CAPITAL MARKET PARIS</t>
  </si>
  <si>
    <t>CACIB</t>
  </si>
  <si>
    <t>DEUTSCHE BANK AG</t>
  </si>
  <si>
    <t>CITY BANK</t>
  </si>
  <si>
    <t>BARCLAYS BANK</t>
  </si>
  <si>
    <t>MERRILL LYNCH INTERNATIONAL</t>
  </si>
  <si>
    <t>MORGAN STANLEY BANK</t>
  </si>
  <si>
    <t>SOCIETE GENERALE</t>
  </si>
  <si>
    <t>Interest</t>
  </si>
  <si>
    <t>HSBC FRANCE PARIS</t>
  </si>
  <si>
    <t>BNP PARIBAS</t>
  </si>
  <si>
    <t>ROYAL BANK OF SCOTLAND</t>
  </si>
  <si>
    <t>UBS LTD</t>
  </si>
  <si>
    <t>FX</t>
  </si>
  <si>
    <t>JP MORGAN CHASE  BANK</t>
  </si>
  <si>
    <t>DEXIA CREDIT LOCAL SA ganrantie CFF</t>
  </si>
  <si>
    <t>GOLDMAN SACHS</t>
  </si>
  <si>
    <t>UNICREDIT BANK AG</t>
  </si>
  <si>
    <t>ROYAL BANK OF CANADA</t>
  </si>
  <si>
    <t>DZ BANK AG</t>
  </si>
  <si>
    <t>ZURCHER KANTONALBANK</t>
  </si>
  <si>
    <t>NOMURA BANK INTERNATIONAL PLC</t>
  </si>
  <si>
    <t xml:space="preserve">o/w Claim guaranteed by local/municipal authorities </t>
  </si>
  <si>
    <t>Substitute Assets (*)</t>
  </si>
  <si>
    <t>4. Cover Pool Amortisation Profile [before Hedging]</t>
  </si>
  <si>
    <t>5. Maturity of Covered Bonds [before hedging]</t>
  </si>
  <si>
    <t>KX1WK48MPD4Y2NCUIZ63</t>
  </si>
  <si>
    <t>7LTWFZYICNSX8D621K86</t>
  </si>
  <si>
    <t>E57ODZWZ7FF32TWEFA76</t>
  </si>
  <si>
    <t>G5GSEF7VJP5I7OUK5573</t>
  </si>
  <si>
    <t>1VUV7VQFKUOQSJ21A208</t>
  </si>
  <si>
    <t>GGDZP1UYGU9STUHRDP48</t>
  </si>
  <si>
    <t>Z06S12H6N9QRJ8HHN626</t>
  </si>
  <si>
    <t>O2RNE8IBXP4R0TD8PU41</t>
  </si>
  <si>
    <t>F0HUI1NY1AZMJMD8LP67</t>
  </si>
  <si>
    <t>549300TS3U4JKMR1B479</t>
  </si>
  <si>
    <t>9Y5B2OGU5CHSMO4ND120</t>
  </si>
  <si>
    <t>REYPIEJN7XZHSUI0N355</t>
  </si>
  <si>
    <t>7H6GLXDRUGQFU57RNE97</t>
  </si>
  <si>
    <t>F4G136OIPBYND1F41110</t>
  </si>
  <si>
    <t>W22LROWP2IHZNBB6K528</t>
  </si>
  <si>
    <t>2ZCNRR8UK83OBTEK2170</t>
  </si>
  <si>
    <t>TXDSU46SXBWIGJ8G8E98</t>
  </si>
  <si>
    <t>529900HNOAA1KXQJUQ27</t>
  </si>
  <si>
    <t>165GRDQ39W63PHVONY02</t>
  </si>
  <si>
    <t>DGQCSV2PHVF7I2743539</t>
  </si>
  <si>
    <t>(*) of which € 1 946 millions of cash received from repurchase agreements</t>
  </si>
  <si>
    <t>Substitute assets (**)</t>
  </si>
  <si>
    <t>(**) of which € 1 946 million of cash received from repurchase agreements</t>
  </si>
  <si>
    <t>114,24% on June 30,2017</t>
  </si>
  <si>
    <t>( juin 2017)</t>
  </si>
  <si>
    <t>Reporting Date: 28/09/2017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</si>
</sst>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1"/>
      <color indexed="8"/>
      <name val="Calibri"/>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0" fontId="24" fillId="11" borderId="0" xfId="0" applyFont="1" applyFill="1" applyBorder="1"/>
    <xf numFmtId="3" fontId="24" fillId="4" borderId="22" xfId="0" applyNumberFormat="1" applyFont="1" applyFill="1" applyBorder="1" applyAlignment="1">
      <alignment horizontal="right" indent="1"/>
    </xf>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165" fontId="24" fillId="0" borderId="22"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165" fontId="59"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60" fillId="0" borderId="0" xfId="0" applyFont="1" applyBorder="1"/>
    <xf numFmtId="0" fontId="46" fillId="0" borderId="0" xfId="0" applyFont="1" applyBorder="1"/>
    <xf numFmtId="0" fontId="61"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165" fontId="24" fillId="0" borderId="13" xfId="1" applyNumberFormat="1" applyFont="1" applyBorder="1" applyAlignment="1">
      <alignment horizontal="right" indent="1"/>
    </xf>
    <xf numFmtId="0" fontId="43" fillId="0" borderId="4" xfId="0" applyFont="1" applyBorder="1" applyAlignment="1">
      <alignment horizontal="center"/>
    </xf>
    <xf numFmtId="165" fontId="24" fillId="0" borderId="19" xfId="1" applyNumberFormat="1" applyFont="1" applyBorder="1" applyAlignment="1">
      <alignment horizontal="right" indent="1"/>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165" fontId="22" fillId="0" borderId="32" xfId="1"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165" fontId="22" fillId="0" borderId="33" xfId="1"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165" fontId="22" fillId="0" borderId="34" xfId="1"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5" fillId="0" borderId="0" xfId="0" applyFont="1"/>
    <xf numFmtId="0" fontId="66" fillId="0" borderId="4" xfId="0" applyFont="1" applyBorder="1"/>
    <xf numFmtId="0" fontId="65" fillId="0" borderId="0" xfId="0" applyFont="1" applyBorder="1"/>
    <xf numFmtId="0" fontId="65" fillId="0" borderId="5" xfId="0" applyFont="1" applyBorder="1"/>
    <xf numFmtId="0" fontId="69" fillId="0" borderId="0" xfId="0" applyFont="1"/>
    <xf numFmtId="0" fontId="69" fillId="0" borderId="4" xfId="0" applyFont="1" applyBorder="1"/>
    <xf numFmtId="0" fontId="69" fillId="0" borderId="0" xfId="0" applyFont="1" applyBorder="1"/>
    <xf numFmtId="0" fontId="69" fillId="0" borderId="5" xfId="0" applyFont="1" applyBorder="1"/>
    <xf numFmtId="0" fontId="65" fillId="0" borderId="4" xfId="0" applyFont="1" applyBorder="1"/>
    <xf numFmtId="0" fontId="0" fillId="0" borderId="6" xfId="0" applyBorder="1"/>
    <xf numFmtId="0" fontId="49" fillId="12" borderId="13" xfId="0" applyFont="1" applyFill="1" applyBorder="1" applyAlignment="1">
      <alignment horizontal="center" vertical="center"/>
    </xf>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1"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10" fontId="2" fillId="0" borderId="0" xfId="9" quotePrefix="1" applyNumberFormat="1"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65" fontId="2" fillId="0" borderId="0" xfId="11" applyNumberFormat="1" applyFont="1" applyFill="1" applyBorder="1" applyAlignment="1">
      <alignment horizontal="center" vertical="center" wrapText="1"/>
    </xf>
    <xf numFmtId="10" fontId="2" fillId="0" borderId="0" xfId="9" applyNumberFormat="1" applyFont="1" applyFill="1" applyBorder="1" applyAlignment="1">
      <alignment horizontal="center" vertical="center" wrapText="1"/>
    </xf>
    <xf numFmtId="1" fontId="2" fillId="0" borderId="0" xfId="9" applyNumberFormat="1" applyFont="1" applyFill="1" applyBorder="1" applyAlignment="1">
      <alignment horizontal="center" vertical="center" wrapText="1"/>
    </xf>
    <xf numFmtId="0" fontId="72"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0" fillId="0" borderId="13" xfId="0" applyNumberFormat="1" applyBorder="1"/>
    <xf numFmtId="165" fontId="2" fillId="0" borderId="0" xfId="10" applyNumberFormat="1" applyFont="1" applyFill="1" applyBorder="1" applyAlignment="1">
      <alignment horizontal="center" vertical="center" wrapText="1"/>
    </xf>
    <xf numFmtId="1" fontId="7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3" fillId="0" borderId="4" xfId="0" applyFont="1" applyBorder="1" applyAlignment="1">
      <alignment horizontal="center"/>
    </xf>
    <xf numFmtId="0" fontId="64" fillId="0" borderId="0" xfId="0" applyFont="1" applyBorder="1" applyAlignment="1">
      <alignment horizontal="center"/>
    </xf>
    <xf numFmtId="0" fontId="64"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0" fontId="68" fillId="0" borderId="4" xfId="0" applyFont="1" applyBorder="1" applyAlignment="1">
      <alignment horizontal="center"/>
    </xf>
    <xf numFmtId="0" fontId="68" fillId="0" borderId="0" xfId="0" applyFont="1" applyBorder="1" applyAlignment="1">
      <alignment horizontal="center"/>
    </xf>
    <xf numFmtId="0" fontId="68" fillId="0" borderId="5" xfId="0" applyFont="1" applyBorder="1" applyAlignment="1">
      <alignment horizontal="center"/>
    </xf>
    <xf numFmtId="172" fontId="66" fillId="0" borderId="4" xfId="0" applyNumberFormat="1" applyFont="1" applyBorder="1" applyAlignment="1">
      <alignment horizontal="center"/>
    </xf>
    <xf numFmtId="172" fontId="66" fillId="0" borderId="0" xfId="0" applyNumberFormat="1" applyFont="1" applyBorder="1" applyAlignment="1">
      <alignment horizontal="center"/>
    </xf>
    <xf numFmtId="172" fontId="66"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0" fillId="0" borderId="22" xfId="0" applyNumberFormat="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3" fontId="24" fillId="4" borderId="22" xfId="0" applyNumberFormat="1" applyFont="1" applyFill="1" applyBorder="1" applyAlignment="1">
      <alignment vertic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2"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70" fillId="0" borderId="0" xfId="10" applyFont="1" applyFill="1" applyBorder="1" applyAlignment="1">
      <alignment horizontal="left"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zoomScale="80" zoomScaleNormal="80" workbookViewId="0">
      <selection activeCell="F9" sqref="F9"/>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560</v>
      </c>
      <c r="G7" s="7"/>
      <c r="H7" s="7"/>
      <c r="I7" s="7"/>
      <c r="J7" s="8"/>
    </row>
    <row r="8" spans="2:10" ht="26.25" x14ac:dyDescent="0.25">
      <c r="B8" s="6"/>
      <c r="C8" s="7"/>
      <c r="D8" s="7"/>
      <c r="E8" s="7"/>
      <c r="F8" s="12" t="s">
        <v>1521</v>
      </c>
      <c r="G8" s="7"/>
      <c r="H8" s="7"/>
      <c r="I8" s="7"/>
      <c r="J8" s="8"/>
    </row>
    <row r="9" spans="2:10" ht="21" x14ac:dyDescent="0.25">
      <c r="B9" s="6"/>
      <c r="C9" s="7"/>
      <c r="D9" s="7"/>
      <c r="E9" s="7"/>
      <c r="F9" s="13" t="s">
        <v>1963</v>
      </c>
      <c r="G9" s="7"/>
      <c r="H9" s="7"/>
      <c r="I9" s="7"/>
      <c r="J9" s="8"/>
    </row>
    <row r="10" spans="2:10" ht="21" x14ac:dyDescent="0.25">
      <c r="B10" s="6"/>
      <c r="C10" s="7"/>
      <c r="D10" s="7"/>
      <c r="E10" s="7"/>
      <c r="F10" s="13" t="s">
        <v>1903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575" t="s">
        <v>15</v>
      </c>
      <c r="E24" s="576" t="s">
        <v>16</v>
      </c>
      <c r="F24" s="576"/>
      <c r="G24" s="576"/>
      <c r="H24" s="576"/>
      <c r="I24" s="7"/>
      <c r="J24" s="8"/>
    </row>
    <row r="25" spans="2:10" x14ac:dyDescent="0.25">
      <c r="B25" s="6"/>
      <c r="C25" s="7"/>
      <c r="D25" s="7"/>
      <c r="E25" s="16"/>
      <c r="F25" s="16"/>
      <c r="G25" s="16"/>
      <c r="H25" s="7"/>
      <c r="I25" s="7"/>
      <c r="J25" s="8"/>
    </row>
    <row r="26" spans="2:10" x14ac:dyDescent="0.25">
      <c r="B26" s="6"/>
      <c r="C26" s="7"/>
      <c r="D26" s="575" t="s">
        <v>17</v>
      </c>
      <c r="E26" s="576"/>
      <c r="F26" s="576"/>
      <c r="G26" s="576"/>
      <c r="H26" s="576"/>
      <c r="I26" s="7"/>
      <c r="J26" s="8"/>
    </row>
    <row r="27" spans="2:10" x14ac:dyDescent="0.25">
      <c r="B27" s="6"/>
      <c r="C27" s="7"/>
      <c r="D27" s="17"/>
      <c r="E27" s="17"/>
      <c r="F27" s="17"/>
      <c r="G27" s="17"/>
      <c r="H27" s="17"/>
      <c r="I27" s="7"/>
      <c r="J27" s="8"/>
    </row>
    <row r="28" spans="2:10" x14ac:dyDescent="0.25">
      <c r="B28" s="6"/>
      <c r="C28" s="7"/>
      <c r="D28" s="575" t="s">
        <v>18</v>
      </c>
      <c r="E28" s="576" t="s">
        <v>16</v>
      </c>
      <c r="F28" s="576"/>
      <c r="G28" s="576"/>
      <c r="H28" s="576"/>
      <c r="I28" s="7"/>
      <c r="J28" s="8"/>
    </row>
    <row r="29" spans="2:10" x14ac:dyDescent="0.25">
      <c r="B29" s="6"/>
      <c r="C29" s="7"/>
      <c r="D29" s="17"/>
      <c r="E29" s="17"/>
      <c r="F29" s="17"/>
      <c r="G29" s="17"/>
      <c r="H29" s="17"/>
      <c r="I29" s="7"/>
      <c r="J29" s="8"/>
    </row>
    <row r="30" spans="2:10" x14ac:dyDescent="0.25">
      <c r="B30" s="6"/>
      <c r="C30" s="7"/>
      <c r="D30" s="575" t="s">
        <v>19</v>
      </c>
      <c r="E30" s="575" t="s">
        <v>16</v>
      </c>
      <c r="F30" s="575"/>
      <c r="G30" s="575"/>
      <c r="H30" s="575"/>
      <c r="I30" s="7"/>
      <c r="J30" s="8"/>
    </row>
    <row r="31" spans="2:10" x14ac:dyDescent="0.25">
      <c r="B31" s="6"/>
      <c r="C31" s="7"/>
      <c r="D31" s="139"/>
      <c r="E31" s="139"/>
      <c r="F31" s="139"/>
      <c r="G31" s="139"/>
      <c r="H31" s="139"/>
      <c r="I31" s="7"/>
      <c r="J31" s="8"/>
    </row>
    <row r="32" spans="2:10" x14ac:dyDescent="0.25">
      <c r="B32" s="6"/>
      <c r="C32" s="7"/>
      <c r="D32" s="575" t="s">
        <v>20</v>
      </c>
      <c r="E32" s="576" t="s">
        <v>16</v>
      </c>
      <c r="F32" s="576"/>
      <c r="G32" s="576"/>
      <c r="H32" s="576"/>
      <c r="I32" s="7"/>
      <c r="J32" s="8"/>
    </row>
    <row r="33" spans="2:10" x14ac:dyDescent="0.25">
      <c r="B33" s="6"/>
      <c r="C33" s="7"/>
      <c r="D33" s="16"/>
      <c r="E33" s="16"/>
      <c r="F33" s="16"/>
      <c r="G33" s="16"/>
      <c r="H33" s="16"/>
      <c r="I33" s="7"/>
      <c r="J33" s="8"/>
    </row>
    <row r="34" spans="2:10" x14ac:dyDescent="0.25">
      <c r="B34" s="6"/>
      <c r="C34" s="7"/>
      <c r="D34" s="575" t="s">
        <v>20</v>
      </c>
      <c r="E34" s="576" t="s">
        <v>16</v>
      </c>
      <c r="F34" s="576"/>
      <c r="G34" s="576"/>
      <c r="H34" s="576"/>
      <c r="I34" s="7"/>
      <c r="J34" s="8"/>
    </row>
    <row r="35" spans="2:10" x14ac:dyDescent="0.25">
      <c r="B35" s="6"/>
      <c r="C35" s="7"/>
      <c r="D35" s="7"/>
      <c r="E35" s="7"/>
      <c r="F35" s="7"/>
      <c r="G35" s="7"/>
      <c r="H35" s="7"/>
      <c r="I35" s="7"/>
      <c r="J35" s="8"/>
    </row>
    <row r="36" spans="2:10" x14ac:dyDescent="0.25">
      <c r="B36" s="6"/>
      <c r="C36" s="7"/>
      <c r="D36" s="573" t="s">
        <v>1771</v>
      </c>
      <c r="E36" s="574"/>
      <c r="F36" s="574"/>
      <c r="G36" s="574"/>
      <c r="H36" s="574"/>
      <c r="I36" s="7"/>
      <c r="J36" s="8"/>
    </row>
    <row r="37" spans="2:10" x14ac:dyDescent="0.25">
      <c r="B37" s="6"/>
      <c r="C37" s="7"/>
      <c r="D37" s="7"/>
      <c r="E37" s="7"/>
      <c r="F37" s="15"/>
      <c r="G37" s="7"/>
      <c r="H37" s="7"/>
      <c r="I37" s="7"/>
      <c r="J37" s="8"/>
    </row>
    <row r="38" spans="2:10" x14ac:dyDescent="0.25">
      <c r="B38" s="6"/>
      <c r="C38" s="7"/>
      <c r="D38" s="573" t="s">
        <v>1773</v>
      </c>
      <c r="E38" s="574"/>
      <c r="F38" s="574"/>
      <c r="G38" s="574"/>
      <c r="H38" s="574"/>
      <c r="I38" s="7"/>
      <c r="J38" s="8"/>
    </row>
    <row r="39" spans="2:10" x14ac:dyDescent="0.25">
      <c r="B39" s="6"/>
      <c r="C39" s="7"/>
      <c r="D39" s="7"/>
      <c r="E39" s="7"/>
      <c r="F39" s="15"/>
      <c r="G39" s="7"/>
      <c r="H39" s="7"/>
      <c r="I39" s="7"/>
      <c r="J39" s="8"/>
    </row>
    <row r="40" spans="2:10" x14ac:dyDescent="0.25">
      <c r="B40" s="6"/>
      <c r="C40" s="7"/>
      <c r="D40" s="573" t="s">
        <v>1772</v>
      </c>
      <c r="E40" s="574"/>
      <c r="F40" s="574"/>
      <c r="G40" s="574"/>
      <c r="H40" s="574"/>
      <c r="I40" s="7"/>
      <c r="J40" s="8"/>
    </row>
    <row r="41" spans="2:10" x14ac:dyDescent="0.25">
      <c r="B41" s="6"/>
      <c r="C41" s="7"/>
      <c r="D41" s="7"/>
      <c r="E41" s="7"/>
      <c r="F41" s="15"/>
      <c r="G41" s="7"/>
      <c r="H41" s="7"/>
      <c r="I41" s="7"/>
      <c r="J41" s="8"/>
    </row>
    <row r="42" spans="2:10" x14ac:dyDescent="0.25">
      <c r="B42" s="6"/>
      <c r="C42" s="7"/>
      <c r="D42" s="573" t="s">
        <v>1774</v>
      </c>
      <c r="E42" s="574"/>
      <c r="F42" s="574"/>
      <c r="G42" s="574"/>
      <c r="H42" s="574"/>
      <c r="I42" s="7"/>
      <c r="J42" s="8"/>
    </row>
    <row r="43" spans="2:10" x14ac:dyDescent="0.25">
      <c r="B43" s="6"/>
      <c r="C43" s="7"/>
      <c r="D43" s="7"/>
      <c r="E43" s="7"/>
      <c r="F43" s="15"/>
      <c r="G43" s="7"/>
      <c r="H43" s="7"/>
      <c r="I43" s="7"/>
      <c r="J43" s="8"/>
    </row>
    <row r="44" spans="2:10" x14ac:dyDescent="0.25">
      <c r="B44" s="6"/>
      <c r="C44" s="7"/>
      <c r="D44" s="573" t="s">
        <v>1775</v>
      </c>
      <c r="E44" s="574"/>
      <c r="F44" s="574"/>
      <c r="G44" s="574"/>
      <c r="H44" s="574"/>
      <c r="I44" s="7"/>
      <c r="J44" s="8"/>
    </row>
    <row r="45" spans="2:10" x14ac:dyDescent="0.25">
      <c r="B45" s="6"/>
      <c r="C45" s="7"/>
      <c r="D45" s="7"/>
      <c r="E45" s="7"/>
      <c r="F45" s="15"/>
      <c r="G45" s="7"/>
      <c r="H45" s="7"/>
      <c r="I45" s="7"/>
      <c r="J45" s="8"/>
    </row>
    <row r="46" spans="2:10" x14ac:dyDescent="0.25">
      <c r="B46" s="6"/>
      <c r="C46" s="7"/>
      <c r="D46" s="573" t="s">
        <v>1776</v>
      </c>
      <c r="E46" s="574"/>
      <c r="F46" s="574"/>
      <c r="G46" s="574"/>
      <c r="H46" s="574"/>
      <c r="I46" s="7"/>
      <c r="J46" s="8"/>
    </row>
    <row r="47" spans="2:10" ht="15.75" thickBot="1" x14ac:dyDescent="0.3">
      <c r="B47" s="18"/>
      <c r="C47" s="19"/>
      <c r="D47" s="19"/>
      <c r="E47" s="19"/>
      <c r="F47" s="19"/>
      <c r="G47" s="19"/>
      <c r="H47" s="19"/>
      <c r="I47" s="19"/>
      <c r="J47" s="20"/>
    </row>
  </sheetData>
  <sheetProtection password="CC5D" sheet="1" objects="1" scenarios="1"/>
  <mergeCells count="12">
    <mergeCell ref="D36:H36"/>
    <mergeCell ref="D24:H24"/>
    <mergeCell ref="D26:H26"/>
    <mergeCell ref="D28:H28"/>
    <mergeCell ref="D30:H30"/>
    <mergeCell ref="D32:H32"/>
    <mergeCell ref="D34:H34"/>
    <mergeCell ref="D38:H38"/>
    <mergeCell ref="D40:H40"/>
    <mergeCell ref="D42:H42"/>
    <mergeCell ref="D44:H44"/>
    <mergeCell ref="D46:H46"/>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B116" zoomScaleNormal="100" workbookViewId="0">
      <selection activeCell="C130" sqref="C130"/>
    </sheetView>
  </sheetViews>
  <sheetFormatPr baseColWidth="10" defaultColWidth="11.42578125" defaultRowHeight="15" x14ac:dyDescent="0.25"/>
  <cols>
    <col min="1" max="1" width="4.28515625" style="65" customWidth="1"/>
    <col min="2" max="2" width="5.85546875" customWidth="1"/>
    <col min="3" max="3" width="42.140625" customWidth="1"/>
    <col min="4" max="4" width="20.85546875" customWidth="1"/>
    <col min="5" max="16" width="13.7109375" customWidth="1"/>
    <col min="17" max="17" width="3.42578125" customWidth="1"/>
    <col min="18" max="79" width="11.42578125" style="65"/>
  </cols>
  <sheetData>
    <row r="1" spans="1:79" ht="15.75" thickBot="1" x14ac:dyDescent="0.3"/>
    <row r="2" spans="1:79" s="392" customFormat="1" ht="12.75" x14ac:dyDescent="0.2">
      <c r="A2" s="388"/>
      <c r="B2" s="389"/>
      <c r="C2" s="147" t="s">
        <v>1522</v>
      </c>
      <c r="D2" s="390"/>
      <c r="E2" s="390"/>
      <c r="F2" s="390"/>
      <c r="G2" s="390"/>
      <c r="H2" s="390"/>
      <c r="I2" s="390"/>
      <c r="J2" s="390"/>
      <c r="K2" s="390"/>
      <c r="L2" s="390"/>
      <c r="M2" s="390"/>
      <c r="N2" s="390"/>
      <c r="O2" s="390"/>
      <c r="P2" s="390"/>
      <c r="Q2" s="391"/>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row>
    <row r="3" spans="1:79" x14ac:dyDescent="0.25">
      <c r="B3" s="393"/>
      <c r="C3" s="301"/>
      <c r="D3" s="301"/>
      <c r="E3" s="301"/>
      <c r="F3" s="301"/>
      <c r="G3" s="301"/>
      <c r="H3" s="301"/>
      <c r="I3" s="301"/>
      <c r="J3" s="301"/>
      <c r="K3" s="301"/>
      <c r="L3" s="301"/>
      <c r="M3" s="301"/>
      <c r="N3" s="301"/>
      <c r="O3" s="301"/>
      <c r="P3" s="301"/>
      <c r="Q3" s="302"/>
    </row>
    <row r="4" spans="1:79" x14ac:dyDescent="0.25">
      <c r="B4" s="393"/>
      <c r="C4" s="303" t="s">
        <v>1684</v>
      </c>
      <c r="D4" s="662" t="s">
        <v>1343</v>
      </c>
      <c r="E4" s="662"/>
      <c r="F4" s="662"/>
      <c r="G4" s="301"/>
      <c r="H4" s="301"/>
      <c r="I4" s="301"/>
      <c r="J4" s="301"/>
      <c r="K4" s="301"/>
      <c r="L4" s="301"/>
      <c r="M4" s="301"/>
      <c r="N4" s="301"/>
      <c r="O4" s="301"/>
      <c r="P4" s="301"/>
      <c r="Q4" s="302"/>
    </row>
    <row r="5" spans="1:79" x14ac:dyDescent="0.25">
      <c r="B5" s="393"/>
      <c r="C5" s="303" t="s">
        <v>1685</v>
      </c>
      <c r="D5" s="154">
        <f>'D1. NTT Overview'!D5</f>
        <v>42916</v>
      </c>
      <c r="E5" s="301"/>
      <c r="F5" s="301"/>
      <c r="G5" s="301"/>
      <c r="H5" s="301"/>
      <c r="I5" s="301"/>
      <c r="J5" s="301"/>
      <c r="K5" s="301"/>
      <c r="L5" s="301"/>
      <c r="M5" s="301"/>
      <c r="N5" s="301"/>
      <c r="O5" s="301"/>
      <c r="P5" s="301"/>
      <c r="Q5" s="302"/>
    </row>
    <row r="6" spans="1:79" x14ac:dyDescent="0.25">
      <c r="B6" s="393"/>
      <c r="C6" s="301"/>
      <c r="D6" s="301"/>
      <c r="E6" s="301"/>
      <c r="F6" s="301"/>
      <c r="G6" s="301"/>
      <c r="H6" s="301"/>
      <c r="I6" s="301"/>
      <c r="J6" s="301"/>
      <c r="K6" s="301"/>
      <c r="L6" s="301"/>
      <c r="M6" s="301"/>
      <c r="N6" s="301"/>
      <c r="O6" s="301"/>
      <c r="P6" s="301"/>
      <c r="Q6" s="302"/>
    </row>
    <row r="7" spans="1:79" s="398" customFormat="1" ht="12.75" x14ac:dyDescent="0.2">
      <c r="A7" s="394"/>
      <c r="B7" s="395">
        <v>5</v>
      </c>
      <c r="C7" s="157" t="s">
        <v>1484</v>
      </c>
      <c r="D7" s="396"/>
      <c r="E7" s="396"/>
      <c r="F7" s="396"/>
      <c r="G7" s="396"/>
      <c r="H7" s="396"/>
      <c r="I7" s="396"/>
      <c r="J7" s="396"/>
      <c r="K7" s="396"/>
      <c r="L7" s="396"/>
      <c r="M7" s="396"/>
      <c r="N7" s="396"/>
      <c r="O7" s="396"/>
      <c r="P7" s="396"/>
      <c r="Q7" s="397"/>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394"/>
      <c r="BZ7" s="394"/>
      <c r="CA7" s="394"/>
    </row>
    <row r="8" spans="1:79" x14ac:dyDescent="0.25">
      <c r="B8" s="399"/>
      <c r="C8" s="301"/>
      <c r="D8" s="301"/>
      <c r="E8" s="301"/>
      <c r="F8" s="301"/>
      <c r="G8" s="301"/>
      <c r="H8" s="301"/>
      <c r="I8" s="301"/>
      <c r="J8" s="301"/>
      <c r="K8" s="301"/>
      <c r="L8" s="301"/>
      <c r="M8" s="301"/>
      <c r="N8" s="301"/>
      <c r="O8" s="301"/>
      <c r="P8" s="301"/>
      <c r="Q8" s="302"/>
    </row>
    <row r="9" spans="1:79" x14ac:dyDescent="0.25">
      <c r="B9" s="399"/>
      <c r="C9" s="310" t="s">
        <v>1905</v>
      </c>
      <c r="D9" s="301"/>
      <c r="E9" s="301"/>
      <c r="F9" s="301"/>
      <c r="G9" s="301"/>
      <c r="H9" s="301"/>
      <c r="I9" s="301"/>
      <c r="J9" s="301"/>
      <c r="K9" s="301"/>
      <c r="L9" s="301"/>
      <c r="M9" s="301"/>
      <c r="N9" s="301"/>
      <c r="O9" s="301"/>
      <c r="P9" s="301"/>
      <c r="Q9" s="302"/>
    </row>
    <row r="10" spans="1:79" x14ac:dyDescent="0.25">
      <c r="B10" s="399"/>
      <c r="C10" s="312" t="s">
        <v>1686</v>
      </c>
      <c r="D10" s="301"/>
      <c r="E10" s="301"/>
      <c r="F10" s="301"/>
      <c r="G10" s="301"/>
      <c r="H10" s="301"/>
      <c r="I10" s="301"/>
      <c r="J10" s="301"/>
      <c r="K10" s="301"/>
      <c r="L10" s="301"/>
      <c r="M10" s="301"/>
      <c r="N10" s="301"/>
      <c r="O10" s="301"/>
      <c r="P10" s="301"/>
      <c r="Q10" s="302"/>
    </row>
    <row r="11" spans="1:79" x14ac:dyDescent="0.25">
      <c r="B11" s="399"/>
      <c r="C11" s="301"/>
      <c r="D11" s="301"/>
      <c r="E11" s="301"/>
      <c r="F11" s="301"/>
      <c r="G11" s="301"/>
      <c r="H11" s="301"/>
      <c r="I11" s="301"/>
      <c r="J11" s="301"/>
      <c r="K11" s="301"/>
      <c r="L11" s="301"/>
      <c r="M11" s="301"/>
      <c r="N11" s="301"/>
      <c r="O11" s="301"/>
      <c r="P11" s="301"/>
      <c r="Q11" s="302"/>
    </row>
    <row r="12" spans="1:79" s="307" customFormat="1" ht="12.75" x14ac:dyDescent="0.2">
      <c r="A12" s="305"/>
      <c r="B12" s="308" t="s">
        <v>1485</v>
      </c>
      <c r="C12" s="313" t="s">
        <v>1486</v>
      </c>
      <c r="D12" s="309"/>
      <c r="E12" s="310"/>
      <c r="F12" s="310"/>
      <c r="G12" s="310"/>
      <c r="H12" s="310"/>
      <c r="I12" s="310"/>
      <c r="J12" s="310"/>
      <c r="K12" s="310"/>
      <c r="L12" s="310"/>
      <c r="M12" s="310"/>
      <c r="N12" s="310"/>
      <c r="O12" s="310"/>
      <c r="P12" s="310"/>
      <c r="Q12" s="311"/>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row>
    <row r="13" spans="1:79" s="307" customFormat="1" ht="12.75" x14ac:dyDescent="0.2">
      <c r="A13" s="305"/>
      <c r="B13" s="308"/>
      <c r="C13" s="309"/>
      <c r="D13" s="309"/>
      <c r="E13" s="310"/>
      <c r="F13" s="310"/>
      <c r="G13" s="310"/>
      <c r="H13" s="310"/>
      <c r="I13" s="310"/>
      <c r="J13" s="310"/>
      <c r="K13" s="310"/>
      <c r="L13" s="310"/>
      <c r="M13" s="310"/>
      <c r="N13" s="310"/>
      <c r="O13" s="310"/>
      <c r="P13" s="310"/>
      <c r="Q13" s="311"/>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row>
    <row r="14" spans="1:79" s="307" customFormat="1" ht="39.75" customHeight="1" x14ac:dyDescent="0.2">
      <c r="A14" s="305"/>
      <c r="B14" s="308"/>
      <c r="C14" s="310"/>
      <c r="D14" s="400" t="s">
        <v>1687</v>
      </c>
      <c r="E14" s="400" t="s">
        <v>1599</v>
      </c>
      <c r="F14" s="310"/>
      <c r="G14" s="310"/>
      <c r="H14" s="310"/>
      <c r="I14" s="310"/>
      <c r="J14" s="310"/>
      <c r="K14" s="310"/>
      <c r="L14" s="310"/>
      <c r="M14" s="310"/>
      <c r="N14" s="310"/>
      <c r="O14" s="310"/>
      <c r="P14" s="310"/>
      <c r="Q14" s="311"/>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row>
    <row r="15" spans="1:79" s="307" customFormat="1" ht="12.75" x14ac:dyDescent="0.2">
      <c r="A15" s="305"/>
      <c r="B15" s="308"/>
      <c r="C15" s="314" t="s">
        <v>1600</v>
      </c>
      <c r="D15" s="315">
        <v>1</v>
      </c>
      <c r="E15" s="315">
        <v>0.37819999999999998</v>
      </c>
      <c r="F15" s="310"/>
      <c r="G15" s="310"/>
      <c r="H15" s="310"/>
      <c r="I15" s="310"/>
      <c r="J15" s="310"/>
      <c r="K15" s="310"/>
      <c r="L15" s="310"/>
      <c r="M15" s="310"/>
      <c r="N15" s="310"/>
      <c r="O15" s="310"/>
      <c r="P15" s="310"/>
      <c r="Q15" s="311"/>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row>
    <row r="16" spans="1:79" s="307" customFormat="1" ht="12.75" x14ac:dyDescent="0.2">
      <c r="A16" s="305"/>
      <c r="B16" s="308"/>
      <c r="C16" s="401" t="s">
        <v>1464</v>
      </c>
      <c r="D16" s="402"/>
      <c r="E16" s="402"/>
      <c r="F16" s="310"/>
      <c r="G16" s="310"/>
      <c r="H16" s="310"/>
      <c r="I16" s="310"/>
      <c r="J16" s="310"/>
      <c r="K16" s="310"/>
      <c r="L16" s="310"/>
      <c r="M16" s="310"/>
      <c r="N16" s="310"/>
      <c r="O16" s="310"/>
      <c r="P16" s="310"/>
      <c r="Q16" s="311"/>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5"/>
      <c r="BX16" s="305"/>
      <c r="BY16" s="305"/>
      <c r="BZ16" s="305"/>
      <c r="CA16" s="305"/>
    </row>
    <row r="17" spans="1:79" s="307" customFormat="1" ht="12.75" x14ac:dyDescent="0.2">
      <c r="A17" s="305"/>
      <c r="B17" s="308"/>
      <c r="C17" s="318" t="s">
        <v>1465</v>
      </c>
      <c r="D17" s="315"/>
      <c r="E17" s="315"/>
      <c r="F17" s="310"/>
      <c r="G17" s="310"/>
      <c r="H17" s="310"/>
      <c r="I17" s="310"/>
      <c r="J17" s="310"/>
      <c r="K17" s="310"/>
      <c r="L17" s="310"/>
      <c r="M17" s="310"/>
      <c r="N17" s="310"/>
      <c r="O17" s="310"/>
      <c r="P17" s="310"/>
      <c r="Q17" s="311"/>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5"/>
      <c r="BQ17" s="305"/>
      <c r="BR17" s="305"/>
      <c r="BS17" s="305"/>
      <c r="BT17" s="305"/>
      <c r="BU17" s="305"/>
      <c r="BV17" s="305"/>
      <c r="BW17" s="305"/>
      <c r="BX17" s="305"/>
      <c r="BY17" s="305"/>
      <c r="BZ17" s="305"/>
      <c r="CA17" s="305"/>
    </row>
    <row r="18" spans="1:79" s="307" customFormat="1" ht="12.75" x14ac:dyDescent="0.2">
      <c r="A18" s="305"/>
      <c r="B18" s="308"/>
      <c r="C18" s="318" t="s">
        <v>1466</v>
      </c>
      <c r="D18" s="315"/>
      <c r="E18" s="315"/>
      <c r="F18" s="310"/>
      <c r="G18" s="310"/>
      <c r="H18" s="310"/>
      <c r="I18" s="310"/>
      <c r="J18" s="310"/>
      <c r="K18" s="310"/>
      <c r="L18" s="310"/>
      <c r="M18" s="310"/>
      <c r="N18" s="310"/>
      <c r="O18" s="310"/>
      <c r="P18" s="310"/>
      <c r="Q18" s="311"/>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305"/>
      <c r="CA18" s="305"/>
    </row>
    <row r="19" spans="1:79" s="307" customFormat="1" ht="12.75" x14ac:dyDescent="0.2">
      <c r="A19" s="305"/>
      <c r="B19" s="308"/>
      <c r="C19" s="318" t="s">
        <v>1467</v>
      </c>
      <c r="D19" s="315"/>
      <c r="E19" s="315"/>
      <c r="F19" s="310"/>
      <c r="G19" s="310"/>
      <c r="H19" s="310"/>
      <c r="I19" s="310"/>
      <c r="J19" s="310"/>
      <c r="K19" s="310"/>
      <c r="L19" s="310"/>
      <c r="M19" s="310"/>
      <c r="N19" s="310"/>
      <c r="O19" s="310"/>
      <c r="P19" s="310"/>
      <c r="Q19" s="311"/>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row>
    <row r="20" spans="1:79" s="307" customFormat="1" ht="12.75" x14ac:dyDescent="0.2">
      <c r="A20" s="305"/>
      <c r="B20" s="308"/>
      <c r="C20" s="318" t="s">
        <v>1468</v>
      </c>
      <c r="D20" s="315"/>
      <c r="E20" s="315"/>
      <c r="F20" s="310"/>
      <c r="G20" s="310"/>
      <c r="H20" s="310"/>
      <c r="I20" s="310"/>
      <c r="J20" s="310"/>
      <c r="K20" s="310"/>
      <c r="L20" s="310"/>
      <c r="M20" s="310"/>
      <c r="N20" s="310"/>
      <c r="O20" s="310"/>
      <c r="P20" s="310"/>
      <c r="Q20" s="311"/>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5"/>
      <c r="BZ20" s="305"/>
      <c r="CA20" s="305"/>
    </row>
    <row r="21" spans="1:79" s="307" customFormat="1" ht="12.75" x14ac:dyDescent="0.2">
      <c r="A21" s="305"/>
      <c r="B21" s="308"/>
      <c r="C21" s="318" t="s">
        <v>1487</v>
      </c>
      <c r="D21" s="315"/>
      <c r="E21" s="315"/>
      <c r="F21" s="345"/>
      <c r="G21" s="310"/>
      <c r="H21" s="310"/>
      <c r="I21" s="310"/>
      <c r="J21" s="310"/>
      <c r="K21" s="310"/>
      <c r="L21" s="310"/>
      <c r="M21" s="310"/>
      <c r="N21" s="310"/>
      <c r="O21" s="310"/>
      <c r="P21" s="310"/>
      <c r="Q21" s="311"/>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row>
    <row r="22" spans="1:79" s="307" customFormat="1" x14ac:dyDescent="0.25">
      <c r="A22" s="305"/>
      <c r="B22" s="308"/>
      <c r="C22" s="321" t="s">
        <v>1601</v>
      </c>
      <c r="D22" s="403">
        <f>D21</f>
        <v>0</v>
      </c>
      <c r="E22" s="403">
        <f>E20+E21</f>
        <v>0</v>
      </c>
      <c r="F22" s="310"/>
      <c r="G22" s="310"/>
      <c r="H22" s="310"/>
      <c r="I22" s="301"/>
      <c r="J22" s="310"/>
      <c r="K22" s="310"/>
      <c r="L22" s="310"/>
      <c r="M22" s="310"/>
      <c r="N22" s="310"/>
      <c r="O22" s="310"/>
      <c r="P22" s="310"/>
      <c r="Q22" s="311"/>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5"/>
      <c r="BZ22" s="305"/>
      <c r="CA22" s="305"/>
    </row>
    <row r="23" spans="1:79" s="305" customFormat="1" ht="12.75" x14ac:dyDescent="0.2">
      <c r="B23" s="358"/>
      <c r="C23" s="309"/>
      <c r="D23" s="309"/>
      <c r="E23" s="309"/>
      <c r="F23" s="309"/>
      <c r="G23" s="309"/>
      <c r="H23" s="309"/>
      <c r="I23" s="309"/>
      <c r="J23" s="309"/>
      <c r="K23" s="309"/>
      <c r="L23" s="309"/>
      <c r="M23" s="309"/>
      <c r="N23" s="309"/>
      <c r="O23" s="309"/>
      <c r="P23" s="309"/>
      <c r="Q23" s="404"/>
    </row>
    <row r="24" spans="1:79" s="307" customFormat="1" ht="12.75" x14ac:dyDescent="0.2">
      <c r="A24" s="305"/>
      <c r="B24" s="308"/>
      <c r="C24" s="309"/>
      <c r="D24" s="309"/>
      <c r="E24" s="310"/>
      <c r="F24" s="310"/>
      <c r="G24" s="310"/>
      <c r="H24" s="310"/>
      <c r="I24" s="310"/>
      <c r="J24" s="310"/>
      <c r="K24" s="310"/>
      <c r="L24" s="310"/>
      <c r="M24" s="310"/>
      <c r="N24" s="310"/>
      <c r="O24" s="310"/>
      <c r="P24" s="310"/>
      <c r="Q24" s="311"/>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c r="BO24" s="305"/>
      <c r="BP24" s="305"/>
      <c r="BQ24" s="305"/>
      <c r="BR24" s="305"/>
      <c r="BS24" s="305"/>
      <c r="BT24" s="305"/>
      <c r="BU24" s="305"/>
      <c r="BV24" s="305"/>
      <c r="BW24" s="305"/>
      <c r="BX24" s="305"/>
      <c r="BY24" s="305"/>
      <c r="BZ24" s="305"/>
      <c r="CA24" s="305"/>
    </row>
    <row r="25" spans="1:79" s="307" customFormat="1" ht="12.75" x14ac:dyDescent="0.2">
      <c r="A25" s="305"/>
      <c r="B25" s="308" t="s">
        <v>1488</v>
      </c>
      <c r="C25" s="325" t="s">
        <v>1489</v>
      </c>
      <c r="D25" s="310"/>
      <c r="E25" s="405"/>
      <c r="F25" s="405"/>
      <c r="G25" s="405"/>
      <c r="H25" s="405"/>
      <c r="I25" s="405"/>
      <c r="J25" s="405"/>
      <c r="K25" s="405"/>
      <c r="L25" s="405"/>
      <c r="M25" s="405"/>
      <c r="N25" s="405"/>
      <c r="O25" s="310"/>
      <c r="P25" s="310"/>
      <c r="Q25" s="311"/>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5"/>
      <c r="BL25" s="305"/>
      <c r="BM25" s="305"/>
      <c r="BN25" s="305"/>
      <c r="BO25" s="305"/>
      <c r="BP25" s="305"/>
      <c r="BQ25" s="305"/>
      <c r="BR25" s="305"/>
      <c r="BS25" s="305"/>
      <c r="BT25" s="305"/>
      <c r="BU25" s="305"/>
      <c r="BV25" s="305"/>
      <c r="BW25" s="305"/>
      <c r="BX25" s="305"/>
      <c r="BY25" s="305"/>
      <c r="BZ25" s="305"/>
      <c r="CA25" s="305"/>
    </row>
    <row r="26" spans="1:79" s="307" customFormat="1" ht="12.75" x14ac:dyDescent="0.2">
      <c r="A26" s="305"/>
      <c r="B26" s="308"/>
      <c r="C26" s="310"/>
      <c r="D26" s="310"/>
      <c r="E26" s="310"/>
      <c r="F26" s="310"/>
      <c r="G26" s="310"/>
      <c r="H26" s="310"/>
      <c r="I26" s="310"/>
      <c r="J26" s="310"/>
      <c r="K26" s="310"/>
      <c r="L26" s="310"/>
      <c r="M26" s="310"/>
      <c r="N26" s="310"/>
      <c r="O26" s="310"/>
      <c r="P26" s="310"/>
      <c r="Q26" s="311"/>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05"/>
      <c r="BW26" s="305"/>
      <c r="BX26" s="305"/>
      <c r="BY26" s="305"/>
      <c r="BZ26" s="305"/>
      <c r="CA26" s="305"/>
    </row>
    <row r="27" spans="1:79" s="410" customFormat="1" ht="64.5" thickBot="1" x14ac:dyDescent="0.3">
      <c r="A27" s="406"/>
      <c r="B27" s="407"/>
      <c r="C27" s="408"/>
      <c r="D27" s="408"/>
      <c r="E27" s="400" t="s">
        <v>1490</v>
      </c>
      <c r="F27" s="400" t="s">
        <v>1491</v>
      </c>
      <c r="G27" s="400" t="s">
        <v>1492</v>
      </c>
      <c r="H27" s="400" t="s">
        <v>1493</v>
      </c>
      <c r="I27" s="400" t="s">
        <v>1494</v>
      </c>
      <c r="J27" s="400" t="s">
        <v>1495</v>
      </c>
      <c r="K27" s="400" t="s">
        <v>1496</v>
      </c>
      <c r="L27" s="400" t="s">
        <v>1497</v>
      </c>
      <c r="M27" s="400" t="s">
        <v>1498</v>
      </c>
      <c r="N27" s="400" t="s">
        <v>1499</v>
      </c>
      <c r="O27" s="400" t="s">
        <v>96</v>
      </c>
      <c r="P27" s="400" t="s">
        <v>1687</v>
      </c>
      <c r="Q27" s="409"/>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6"/>
      <c r="BC27" s="406"/>
      <c r="BD27" s="406"/>
      <c r="BE27" s="406"/>
      <c r="BF27" s="406"/>
      <c r="BG27" s="406"/>
      <c r="BH27" s="406"/>
      <c r="BI27" s="406"/>
      <c r="BJ27" s="406"/>
      <c r="BK27" s="406"/>
      <c r="BL27" s="406"/>
      <c r="BM27" s="406"/>
      <c r="BN27" s="406"/>
      <c r="BO27" s="406"/>
      <c r="BP27" s="406"/>
      <c r="BQ27" s="406"/>
      <c r="BR27" s="406"/>
      <c r="BS27" s="406"/>
      <c r="BT27" s="406"/>
      <c r="BU27" s="406"/>
      <c r="BV27" s="406"/>
      <c r="BW27" s="406"/>
      <c r="BX27" s="406"/>
      <c r="BY27" s="406"/>
      <c r="BZ27" s="406"/>
      <c r="CA27" s="406"/>
    </row>
    <row r="28" spans="1:79" s="307" customFormat="1" ht="14.25" thickTop="1" thickBot="1" x14ac:dyDescent="0.25">
      <c r="A28" s="305"/>
      <c r="B28" s="308"/>
      <c r="C28" s="681" t="s">
        <v>1500</v>
      </c>
      <c r="D28" s="411" t="s">
        <v>560</v>
      </c>
      <c r="E28" s="412"/>
      <c r="F28" s="413">
        <v>1545.6</v>
      </c>
      <c r="G28" s="413">
        <v>406.3</v>
      </c>
      <c r="H28" s="413"/>
      <c r="I28" s="413">
        <v>4739.808</v>
      </c>
      <c r="J28" s="413">
        <v>1132.7339999999999</v>
      </c>
      <c r="K28" s="413">
        <v>5958.2152999999998</v>
      </c>
      <c r="L28" s="413">
        <v>1713.123</v>
      </c>
      <c r="M28" s="413">
        <v>5849.2357899999997</v>
      </c>
      <c r="N28" s="413"/>
      <c r="O28" s="506">
        <v>21345.016089999997</v>
      </c>
      <c r="P28" s="414">
        <f t="shared" ref="P28:P36" si="0">O28/$O$37</f>
        <v>0.70287277096116663</v>
      </c>
      <c r="Q28" s="311"/>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row>
    <row r="29" spans="1:79" s="307" customFormat="1" ht="16.5" thickTop="1" thickBot="1" x14ac:dyDescent="0.3">
      <c r="A29" s="305"/>
      <c r="B29" s="308"/>
      <c r="C29" s="682"/>
      <c r="D29" s="210" t="s">
        <v>591</v>
      </c>
      <c r="E29" s="373"/>
      <c r="F29" s="415"/>
      <c r="G29" s="415">
        <v>16</v>
      </c>
      <c r="H29" s="415"/>
      <c r="I29" s="415">
        <v>383</v>
      </c>
      <c r="J29" s="415">
        <v>51.9</v>
      </c>
      <c r="K29" s="415"/>
      <c r="L29" s="415"/>
      <c r="M29" s="415"/>
      <c r="N29" s="415"/>
      <c r="O29" s="506">
        <v>450.9</v>
      </c>
      <c r="P29" s="355">
        <f t="shared" si="0"/>
        <v>1.4847743899095373E-2</v>
      </c>
      <c r="Q29" s="311"/>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row>
    <row r="30" spans="1:79" s="307" customFormat="1" ht="16.5" thickTop="1" thickBot="1" x14ac:dyDescent="0.3">
      <c r="A30" s="305"/>
      <c r="B30" s="308"/>
      <c r="C30" s="682"/>
      <c r="D30" s="210" t="s">
        <v>3</v>
      </c>
      <c r="E30" s="373"/>
      <c r="F30" s="416">
        <v>2286.5</v>
      </c>
      <c r="G30" s="415">
        <v>4.5</v>
      </c>
      <c r="H30" s="415"/>
      <c r="I30" s="415">
        <v>636.70000000000005</v>
      </c>
      <c r="J30" s="415"/>
      <c r="K30" s="415">
        <v>507.8</v>
      </c>
      <c r="L30" s="415"/>
      <c r="M30" s="415">
        <v>0</v>
      </c>
      <c r="N30" s="415"/>
      <c r="O30" s="506">
        <v>3435.5</v>
      </c>
      <c r="P30" s="355">
        <f t="shared" si="0"/>
        <v>0.11312801988321614</v>
      </c>
      <c r="Q30" s="311"/>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5"/>
      <c r="BP30" s="305"/>
      <c r="BQ30" s="305"/>
      <c r="BR30" s="305"/>
      <c r="BS30" s="305"/>
      <c r="BT30" s="305"/>
      <c r="BU30" s="305"/>
      <c r="BV30" s="305"/>
      <c r="BW30" s="305"/>
      <c r="BX30" s="305"/>
      <c r="BY30" s="305"/>
      <c r="BZ30" s="305"/>
      <c r="CA30" s="305"/>
    </row>
    <row r="31" spans="1:79" s="307" customFormat="1" ht="16.5" thickTop="1" thickBot="1" x14ac:dyDescent="0.3">
      <c r="A31" s="305"/>
      <c r="B31" s="308"/>
      <c r="C31" s="682"/>
      <c r="D31" s="210" t="s">
        <v>581</v>
      </c>
      <c r="E31" s="373"/>
      <c r="F31" s="416">
        <v>359.7</v>
      </c>
      <c r="G31" s="415"/>
      <c r="H31" s="415"/>
      <c r="I31" s="415"/>
      <c r="J31" s="415"/>
      <c r="K31" s="415"/>
      <c r="L31" s="415"/>
      <c r="M31" s="415"/>
      <c r="N31" s="415"/>
      <c r="O31" s="506">
        <v>359.7</v>
      </c>
      <c r="P31" s="355">
        <f t="shared" si="0"/>
        <v>1.1844607408526515E-2</v>
      </c>
      <c r="Q31" s="311"/>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5"/>
      <c r="BZ31" s="305"/>
      <c r="CA31" s="305"/>
    </row>
    <row r="32" spans="1:79" s="307" customFormat="1" ht="16.5" thickTop="1" thickBot="1" x14ac:dyDescent="0.3">
      <c r="A32" s="305"/>
      <c r="B32" s="308"/>
      <c r="C32" s="682"/>
      <c r="D32" s="210" t="s">
        <v>583</v>
      </c>
      <c r="E32" s="373"/>
      <c r="F32" s="416"/>
      <c r="G32" s="415">
        <v>65</v>
      </c>
      <c r="H32" s="415"/>
      <c r="I32" s="415">
        <v>21</v>
      </c>
      <c r="J32" s="415"/>
      <c r="K32" s="415"/>
      <c r="L32" s="415"/>
      <c r="M32" s="415"/>
      <c r="N32" s="415"/>
      <c r="O32" s="506">
        <v>86</v>
      </c>
      <c r="P32" s="355">
        <f t="shared" si="0"/>
        <v>2.8319050240013352E-3</v>
      </c>
      <c r="Q32" s="311"/>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5"/>
      <c r="BZ32" s="305"/>
      <c r="CA32" s="305"/>
    </row>
    <row r="33" spans="1:79" s="307" customFormat="1" ht="16.5" thickTop="1" thickBot="1" x14ac:dyDescent="0.3">
      <c r="A33" s="305"/>
      <c r="B33" s="308"/>
      <c r="C33" s="682"/>
      <c r="D33" s="210" t="s">
        <v>283</v>
      </c>
      <c r="E33" s="373"/>
      <c r="F33" s="416"/>
      <c r="G33" s="415"/>
      <c r="H33" s="415"/>
      <c r="I33" s="415">
        <v>91.5</v>
      </c>
      <c r="J33" s="415">
        <v>691.2</v>
      </c>
      <c r="K33" s="415">
        <v>293</v>
      </c>
      <c r="L33" s="415"/>
      <c r="M33" s="415">
        <v>150.23400000000001</v>
      </c>
      <c r="N33" s="415"/>
      <c r="O33" s="506">
        <v>1225.934</v>
      </c>
      <c r="P33" s="355">
        <f t="shared" si="0"/>
        <v>4.036893783365178E-2</v>
      </c>
      <c r="Q33" s="311"/>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5"/>
      <c r="BY33" s="305"/>
      <c r="BZ33" s="305"/>
      <c r="CA33" s="305"/>
    </row>
    <row r="34" spans="1:79" s="307" customFormat="1" ht="14.25" thickTop="1" thickBot="1" x14ac:dyDescent="0.25">
      <c r="A34" s="305"/>
      <c r="B34" s="308"/>
      <c r="C34" s="417" t="s">
        <v>1688</v>
      </c>
      <c r="D34" s="418" t="s">
        <v>290</v>
      </c>
      <c r="E34" s="419"/>
      <c r="F34" s="420"/>
      <c r="G34" s="420"/>
      <c r="H34" s="420"/>
      <c r="I34" s="420">
        <v>157.1</v>
      </c>
      <c r="J34" s="420"/>
      <c r="K34" s="420">
        <v>308.8</v>
      </c>
      <c r="L34" s="420"/>
      <c r="M34" s="420">
        <v>1015.2</v>
      </c>
      <c r="N34" s="420"/>
      <c r="O34" s="506">
        <v>1481.1</v>
      </c>
      <c r="P34" s="421">
        <f t="shared" si="0"/>
        <v>4.8771331756376483E-2</v>
      </c>
      <c r="Q34" s="311"/>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row>
    <row r="35" spans="1:79" s="307" customFormat="1" ht="16.5" thickTop="1" thickBot="1" x14ac:dyDescent="0.3">
      <c r="A35" s="305"/>
      <c r="B35" s="308"/>
      <c r="C35" s="681" t="s">
        <v>1689</v>
      </c>
      <c r="D35" s="422" t="s">
        <v>1690</v>
      </c>
      <c r="E35" s="412"/>
      <c r="F35" s="423"/>
      <c r="G35" s="423">
        <v>38.799999999999997</v>
      </c>
      <c r="H35" s="423"/>
      <c r="I35" s="423">
        <v>1246.2</v>
      </c>
      <c r="J35" s="423"/>
      <c r="K35" s="423">
        <v>192.1</v>
      </c>
      <c r="L35" s="423"/>
      <c r="M35" s="423">
        <v>65.900000000000006</v>
      </c>
      <c r="N35" s="423"/>
      <c r="O35" s="506">
        <v>1543</v>
      </c>
      <c r="P35" s="414">
        <f t="shared" si="0"/>
        <v>5.0809644791093726E-2</v>
      </c>
      <c r="Q35" s="311"/>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row>
    <row r="36" spans="1:79" s="307" customFormat="1" ht="14.25" thickTop="1" thickBot="1" x14ac:dyDescent="0.25">
      <c r="A36" s="305"/>
      <c r="B36" s="308"/>
      <c r="C36" s="683"/>
      <c r="D36" s="424" t="s">
        <v>12</v>
      </c>
      <c r="E36" s="425"/>
      <c r="F36" s="426"/>
      <c r="G36" s="426"/>
      <c r="H36" s="426"/>
      <c r="I36" s="426">
        <v>30.7</v>
      </c>
      <c r="J36" s="426">
        <v>410.4</v>
      </c>
      <c r="K36" s="426"/>
      <c r="L36" s="426"/>
      <c r="M36" s="426"/>
      <c r="N36" s="426"/>
      <c r="O36" s="506">
        <v>441.09999999999997</v>
      </c>
      <c r="P36" s="427">
        <f t="shared" si="0"/>
        <v>1.4525038442871965E-2</v>
      </c>
      <c r="Q36" s="311"/>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row>
    <row r="37" spans="1:79" s="307" customFormat="1" ht="13.5" thickTop="1" x14ac:dyDescent="0.2">
      <c r="A37" s="305"/>
      <c r="B37" s="308"/>
      <c r="C37" s="684" t="s">
        <v>1431</v>
      </c>
      <c r="D37" s="684"/>
      <c r="E37" s="428"/>
      <c r="F37" s="219">
        <f>SUM(F28:F36)</f>
        <v>4191.8</v>
      </c>
      <c r="G37" s="219">
        <f t="shared" ref="G37:M37" si="1">SUM(G28:G36)</f>
        <v>530.6</v>
      </c>
      <c r="H37" s="219">
        <f t="shared" si="1"/>
        <v>0</v>
      </c>
      <c r="I37" s="219">
        <f t="shared" si="1"/>
        <v>7306.0079999999998</v>
      </c>
      <c r="J37" s="219">
        <f t="shared" si="1"/>
        <v>2286.2339999999999</v>
      </c>
      <c r="K37" s="219">
        <f t="shared" si="1"/>
        <v>7259.9153000000006</v>
      </c>
      <c r="L37" s="219">
        <f t="shared" si="1"/>
        <v>1713.123</v>
      </c>
      <c r="M37" s="219">
        <f t="shared" si="1"/>
        <v>7080.5697899999996</v>
      </c>
      <c r="N37" s="219"/>
      <c r="O37" s="219">
        <f>SUM(O28:O36)</f>
        <v>30368.250089999998</v>
      </c>
      <c r="P37" s="371">
        <f>SUM(P28:P36)</f>
        <v>1</v>
      </c>
      <c r="Q37" s="311"/>
      <c r="R37" s="429"/>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5"/>
      <c r="BR37" s="305"/>
      <c r="BS37" s="305"/>
      <c r="BT37" s="305"/>
      <c r="BU37" s="305"/>
      <c r="BV37" s="305"/>
      <c r="BW37" s="305"/>
      <c r="BX37" s="305"/>
      <c r="BY37" s="305"/>
      <c r="BZ37" s="305"/>
      <c r="CA37" s="305"/>
    </row>
    <row r="38" spans="1:79" s="307" customFormat="1" ht="12.75" x14ac:dyDescent="0.2">
      <c r="A38" s="305"/>
      <c r="B38" s="308"/>
      <c r="C38" s="310"/>
      <c r="D38" s="310"/>
      <c r="E38" s="310"/>
      <c r="F38" s="430"/>
      <c r="G38" s="430"/>
      <c r="H38" s="430"/>
      <c r="I38" s="430"/>
      <c r="J38" s="430"/>
      <c r="K38" s="430"/>
      <c r="L38" s="430"/>
      <c r="M38" s="430"/>
      <c r="N38" s="430"/>
      <c r="O38" s="310"/>
      <c r="P38" s="310"/>
      <c r="Q38" s="311"/>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5"/>
      <c r="BR38" s="305"/>
      <c r="BS38" s="305"/>
      <c r="BT38" s="305"/>
      <c r="BU38" s="305"/>
      <c r="BV38" s="305"/>
      <c r="BW38" s="305"/>
      <c r="BX38" s="305"/>
      <c r="BY38" s="305"/>
      <c r="BZ38" s="305"/>
      <c r="CA38" s="305"/>
    </row>
    <row r="39" spans="1:79" s="307" customFormat="1" ht="12.75" x14ac:dyDescent="0.2">
      <c r="A39" s="305"/>
      <c r="B39" s="308"/>
      <c r="C39" s="310"/>
      <c r="D39" s="310"/>
      <c r="E39" s="310"/>
      <c r="F39" s="430"/>
      <c r="G39" s="430"/>
      <c r="H39" s="430"/>
      <c r="I39" s="430"/>
      <c r="J39" s="430"/>
      <c r="K39" s="430"/>
      <c r="L39" s="430"/>
      <c r="M39" s="430"/>
      <c r="N39" s="430"/>
      <c r="O39" s="310"/>
      <c r="P39" s="310"/>
      <c r="Q39" s="311"/>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5"/>
      <c r="BR39" s="305"/>
      <c r="BS39" s="305"/>
      <c r="BT39" s="305"/>
      <c r="BU39" s="305"/>
      <c r="BV39" s="305"/>
      <c r="BW39" s="305"/>
      <c r="BX39" s="305"/>
      <c r="BY39" s="305"/>
      <c r="BZ39" s="305"/>
      <c r="CA39" s="305"/>
    </row>
    <row r="40" spans="1:79" s="307" customFormat="1" ht="12.75" x14ac:dyDescent="0.2">
      <c r="A40" s="305"/>
      <c r="B40" s="308"/>
      <c r="C40" s="310"/>
      <c r="D40" s="310"/>
      <c r="E40" s="310"/>
      <c r="F40" s="431"/>
      <c r="G40" s="431"/>
      <c r="H40" s="431"/>
      <c r="I40" s="431"/>
      <c r="J40" s="431"/>
      <c r="K40" s="431"/>
      <c r="L40" s="431"/>
      <c r="M40" s="431"/>
      <c r="N40" s="431"/>
      <c r="O40" s="310"/>
      <c r="P40" s="310"/>
      <c r="Q40" s="311"/>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row>
    <row r="41" spans="1:79" s="307" customFormat="1" x14ac:dyDescent="0.25">
      <c r="A41" s="305"/>
      <c r="B41" s="308" t="s">
        <v>1691</v>
      </c>
      <c r="C41" s="341" t="s">
        <v>1692</v>
      </c>
      <c r="D41" s="301"/>
      <c r="E41" s="301"/>
      <c r="F41" s="301"/>
      <c r="G41" s="301"/>
      <c r="H41" s="301"/>
      <c r="I41" s="310"/>
      <c r="J41" s="310"/>
      <c r="K41" s="310"/>
      <c r="L41" s="310"/>
      <c r="M41" s="310"/>
      <c r="N41" s="310"/>
      <c r="O41" s="310"/>
      <c r="P41" s="310"/>
      <c r="Q41" s="311"/>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305"/>
      <c r="BW41" s="305"/>
      <c r="BX41" s="305"/>
      <c r="BY41" s="305"/>
      <c r="BZ41" s="305"/>
      <c r="CA41" s="305"/>
    </row>
    <row r="42" spans="1:79" s="307" customFormat="1" x14ac:dyDescent="0.25">
      <c r="A42" s="305"/>
      <c r="B42" s="308"/>
      <c r="C42" s="301"/>
      <c r="D42" s="301"/>
      <c r="E42" s="301"/>
      <c r="F42" s="301"/>
      <c r="G42" s="301"/>
      <c r="H42" s="301"/>
      <c r="I42" s="310"/>
      <c r="J42" s="310"/>
      <c r="K42" s="310"/>
      <c r="L42" s="310"/>
      <c r="M42" s="310"/>
      <c r="N42" s="310"/>
      <c r="O42" s="310"/>
      <c r="P42" s="310"/>
      <c r="Q42" s="311"/>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305"/>
      <c r="BW42" s="305"/>
      <c r="BX42" s="305"/>
      <c r="BY42" s="305"/>
      <c r="BZ42" s="305"/>
      <c r="CA42" s="305"/>
    </row>
    <row r="43" spans="1:79" s="307" customFormat="1" ht="15.75" customHeight="1" thickBot="1" x14ac:dyDescent="0.3">
      <c r="A43" s="305"/>
      <c r="B43" s="308"/>
      <c r="C43" s="301"/>
      <c r="D43" s="301"/>
      <c r="E43" s="432" t="s">
        <v>1693</v>
      </c>
      <c r="F43" s="432" t="s">
        <v>1694</v>
      </c>
      <c r="G43" s="400" t="s">
        <v>1695</v>
      </c>
      <c r="H43" s="400" t="s">
        <v>1431</v>
      </c>
      <c r="I43" s="310"/>
      <c r="J43" s="310"/>
      <c r="K43" s="310"/>
      <c r="L43" s="310"/>
      <c r="M43" s="310"/>
      <c r="N43" s="310"/>
      <c r="O43" s="310"/>
      <c r="P43" s="310"/>
      <c r="Q43" s="311"/>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5"/>
      <c r="BR43" s="305"/>
      <c r="BS43" s="305"/>
      <c r="BT43" s="305"/>
      <c r="BU43" s="305"/>
      <c r="BV43" s="305"/>
      <c r="BW43" s="305"/>
      <c r="BX43" s="305"/>
      <c r="BY43" s="305"/>
      <c r="BZ43" s="305"/>
      <c r="CA43" s="305"/>
    </row>
    <row r="44" spans="1:79" s="307" customFormat="1" ht="15" customHeight="1" thickTop="1" x14ac:dyDescent="0.2">
      <c r="A44" s="305"/>
      <c r="B44" s="308"/>
      <c r="C44" s="681" t="s">
        <v>1500</v>
      </c>
      <c r="D44" s="422" t="s">
        <v>560</v>
      </c>
      <c r="E44" s="433">
        <v>20470.14</v>
      </c>
      <c r="F44" s="434">
        <v>874.88</v>
      </c>
      <c r="G44" s="413"/>
      <c r="H44" s="435">
        <f>E44+F44+G44</f>
        <v>21345.02</v>
      </c>
      <c r="I44" s="436"/>
      <c r="J44" s="437"/>
      <c r="K44" s="310"/>
      <c r="L44" s="310"/>
      <c r="M44" s="310"/>
      <c r="N44" s="310"/>
      <c r="O44" s="310"/>
      <c r="P44" s="310"/>
      <c r="Q44" s="311"/>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5"/>
      <c r="BR44" s="305"/>
      <c r="BS44" s="305"/>
      <c r="BT44" s="305"/>
      <c r="BU44" s="305"/>
      <c r="BV44" s="305"/>
      <c r="BW44" s="305"/>
      <c r="BX44" s="305"/>
      <c r="BY44" s="305"/>
      <c r="BZ44" s="305"/>
      <c r="CA44" s="305"/>
    </row>
    <row r="45" spans="1:79" s="307" customFormat="1" x14ac:dyDescent="0.25">
      <c r="A45" s="305"/>
      <c r="B45" s="308"/>
      <c r="C45" s="682"/>
      <c r="D45" s="187" t="s">
        <v>591</v>
      </c>
      <c r="E45" s="416">
        <v>50</v>
      </c>
      <c r="F45" s="415">
        <v>400.87</v>
      </c>
      <c r="G45" s="372"/>
      <c r="H45" s="438">
        <f t="shared" ref="H45:H52" si="2">E45+F45+G45</f>
        <v>450.87</v>
      </c>
      <c r="I45" s="436"/>
      <c r="J45" s="437"/>
      <c r="K45" s="310"/>
      <c r="L45" s="310"/>
      <c r="M45" s="310"/>
      <c r="N45" s="310"/>
      <c r="O45" s="310"/>
      <c r="P45" s="310"/>
      <c r="Q45" s="311"/>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5"/>
      <c r="BR45" s="305"/>
      <c r="BS45" s="305"/>
      <c r="BT45" s="305"/>
      <c r="BU45" s="305"/>
      <c r="BV45" s="305"/>
      <c r="BW45" s="305"/>
      <c r="BX45" s="305"/>
      <c r="BY45" s="305"/>
      <c r="BZ45" s="305"/>
      <c r="CA45" s="305"/>
    </row>
    <row r="46" spans="1:79" s="307" customFormat="1" x14ac:dyDescent="0.25">
      <c r="A46" s="305"/>
      <c r="B46" s="308"/>
      <c r="C46" s="682"/>
      <c r="D46" s="187" t="s">
        <v>3</v>
      </c>
      <c r="E46" s="416">
        <v>427.59</v>
      </c>
      <c r="F46" s="415">
        <v>3007.92</v>
      </c>
      <c r="G46" s="372"/>
      <c r="H46" s="438">
        <f t="shared" si="2"/>
        <v>3435.51</v>
      </c>
      <c r="I46" s="436"/>
      <c r="J46" s="437"/>
      <c r="K46" s="310"/>
      <c r="L46" s="310"/>
      <c r="M46" s="310"/>
      <c r="N46" s="310"/>
      <c r="O46" s="310"/>
      <c r="P46" s="310"/>
      <c r="Q46" s="311"/>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c r="BZ46" s="305"/>
      <c r="CA46" s="305"/>
    </row>
    <row r="47" spans="1:79" s="307" customFormat="1" x14ac:dyDescent="0.25">
      <c r="A47" s="305"/>
      <c r="B47" s="308"/>
      <c r="C47" s="682"/>
      <c r="D47" s="187" t="s">
        <v>581</v>
      </c>
      <c r="E47" s="416"/>
      <c r="F47" s="415">
        <v>359.71</v>
      </c>
      <c r="G47" s="372"/>
      <c r="H47" s="438">
        <f t="shared" si="2"/>
        <v>359.71</v>
      </c>
      <c r="I47" s="436"/>
      <c r="J47" s="437"/>
      <c r="K47" s="310"/>
      <c r="L47" s="310"/>
      <c r="M47" s="310"/>
      <c r="N47" s="310"/>
      <c r="O47" s="310"/>
      <c r="P47" s="310"/>
      <c r="Q47" s="311"/>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5"/>
      <c r="BR47" s="305"/>
      <c r="BS47" s="305"/>
      <c r="BT47" s="305"/>
      <c r="BU47" s="305"/>
      <c r="BV47" s="305"/>
      <c r="BW47" s="305"/>
      <c r="BX47" s="305"/>
      <c r="BY47" s="305"/>
      <c r="BZ47" s="305"/>
      <c r="CA47" s="305"/>
    </row>
    <row r="48" spans="1:79" s="307" customFormat="1" x14ac:dyDescent="0.25">
      <c r="A48" s="305"/>
      <c r="B48" s="308"/>
      <c r="C48" s="682"/>
      <c r="D48" s="187" t="s">
        <v>583</v>
      </c>
      <c r="E48" s="416"/>
      <c r="F48" s="415">
        <v>86</v>
      </c>
      <c r="G48" s="372"/>
      <c r="H48" s="438">
        <f t="shared" si="2"/>
        <v>86</v>
      </c>
      <c r="I48" s="436"/>
      <c r="J48" s="437"/>
      <c r="K48" s="310"/>
      <c r="L48" s="310"/>
      <c r="M48" s="310"/>
      <c r="N48" s="310"/>
      <c r="O48" s="310"/>
      <c r="P48" s="310"/>
      <c r="Q48" s="311"/>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5"/>
    </row>
    <row r="49" spans="1:79" s="307" customFormat="1" ht="15.75" thickBot="1" x14ac:dyDescent="0.3">
      <c r="A49" s="305"/>
      <c r="B49" s="308"/>
      <c r="C49" s="682"/>
      <c r="D49" s="187" t="s">
        <v>283</v>
      </c>
      <c r="E49" s="416">
        <v>1225.9540000000002</v>
      </c>
      <c r="F49" s="415"/>
      <c r="G49" s="372"/>
      <c r="H49" s="438">
        <f t="shared" si="2"/>
        <v>1225.9540000000002</v>
      </c>
      <c r="I49" s="436"/>
      <c r="J49" s="437"/>
      <c r="K49" s="310"/>
      <c r="L49" s="310"/>
      <c r="M49" s="310"/>
      <c r="N49" s="310"/>
      <c r="O49" s="310"/>
      <c r="P49" s="310"/>
      <c r="Q49" s="311"/>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5"/>
      <c r="BR49" s="305"/>
      <c r="BS49" s="305"/>
      <c r="BT49" s="305"/>
      <c r="BU49" s="305"/>
      <c r="BV49" s="305"/>
      <c r="BW49" s="305"/>
      <c r="BX49" s="305"/>
      <c r="BY49" s="305"/>
      <c r="BZ49" s="305"/>
      <c r="CA49" s="305"/>
    </row>
    <row r="50" spans="1:79" s="307" customFormat="1" ht="14.25" thickTop="1" thickBot="1" x14ac:dyDescent="0.25">
      <c r="A50" s="305"/>
      <c r="B50" s="308"/>
      <c r="C50" s="417" t="s">
        <v>1688</v>
      </c>
      <c r="D50" s="418" t="s">
        <v>290</v>
      </c>
      <c r="E50" s="420"/>
      <c r="F50" s="420">
        <v>1481.03</v>
      </c>
      <c r="G50" s="420"/>
      <c r="H50" s="439">
        <f t="shared" si="2"/>
        <v>1481.03</v>
      </c>
      <c r="I50" s="436"/>
      <c r="J50" s="437"/>
      <c r="K50" s="310"/>
      <c r="L50" s="310"/>
      <c r="M50" s="310"/>
      <c r="N50" s="310"/>
      <c r="O50" s="310"/>
      <c r="P50" s="310"/>
      <c r="Q50" s="311"/>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5"/>
      <c r="BR50" s="305"/>
      <c r="BS50" s="305"/>
      <c r="BT50" s="305"/>
      <c r="BU50" s="305"/>
      <c r="BV50" s="305"/>
      <c r="BW50" s="305"/>
      <c r="BX50" s="305"/>
      <c r="BY50" s="305"/>
      <c r="BZ50" s="305"/>
      <c r="CA50" s="305"/>
    </row>
    <row r="51" spans="1:79" s="307" customFormat="1" ht="15.75" thickTop="1" x14ac:dyDescent="0.25">
      <c r="A51" s="305"/>
      <c r="B51" s="308"/>
      <c r="C51" s="681" t="s">
        <v>1689</v>
      </c>
      <c r="D51" s="422" t="s">
        <v>1690</v>
      </c>
      <c r="E51" s="416"/>
      <c r="F51" s="415">
        <v>1542.95</v>
      </c>
      <c r="G51" s="413"/>
      <c r="H51" s="435">
        <f t="shared" si="2"/>
        <v>1542.95</v>
      </c>
      <c r="I51" s="436"/>
      <c r="J51" s="437"/>
      <c r="K51" s="310"/>
      <c r="L51" s="310"/>
      <c r="M51" s="310"/>
      <c r="N51" s="310"/>
      <c r="O51" s="310"/>
      <c r="P51" s="310"/>
      <c r="Q51" s="311"/>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5"/>
      <c r="BR51" s="305"/>
      <c r="BS51" s="305"/>
      <c r="BT51" s="305"/>
      <c r="BU51" s="305"/>
      <c r="BV51" s="305"/>
      <c r="BW51" s="305"/>
      <c r="BX51" s="305"/>
      <c r="BY51" s="305"/>
      <c r="BZ51" s="305"/>
      <c r="CA51" s="305"/>
    </row>
    <row r="52" spans="1:79" s="307" customFormat="1" ht="13.5" thickBot="1" x14ac:dyDescent="0.25">
      <c r="A52" s="305"/>
      <c r="B52" s="308"/>
      <c r="C52" s="683"/>
      <c r="D52" s="440" t="s">
        <v>12</v>
      </c>
      <c r="E52" s="441"/>
      <c r="F52" s="441">
        <v>441.1</v>
      </c>
      <c r="G52" s="441"/>
      <c r="H52" s="442">
        <f t="shared" si="2"/>
        <v>441.1</v>
      </c>
      <c r="I52" s="436"/>
      <c r="J52" s="437"/>
      <c r="K52" s="310"/>
      <c r="L52" s="310"/>
      <c r="M52" s="310"/>
      <c r="N52" s="310"/>
      <c r="O52" s="310"/>
      <c r="P52" s="310"/>
      <c r="Q52" s="311"/>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5"/>
      <c r="BZ52" s="305"/>
      <c r="CA52" s="305"/>
    </row>
    <row r="53" spans="1:79" s="307" customFormat="1" ht="15.75" customHeight="1" thickTop="1" x14ac:dyDescent="0.2">
      <c r="A53" s="305"/>
      <c r="B53" s="308"/>
      <c r="C53" s="685" t="s">
        <v>1431</v>
      </c>
      <c r="D53" s="686"/>
      <c r="E53" s="443">
        <f>SUM(E44:E52)</f>
        <v>22173.684000000001</v>
      </c>
      <c r="F53" s="443">
        <f>SUM(F44:F52)</f>
        <v>8194.4599999999991</v>
      </c>
      <c r="G53" s="443">
        <v>0</v>
      </c>
      <c r="H53" s="443">
        <f>SUM(H44:H52)</f>
        <v>30368.144</v>
      </c>
      <c r="I53" s="310"/>
      <c r="J53" s="437"/>
      <c r="K53" s="310"/>
      <c r="L53" s="310"/>
      <c r="M53" s="310"/>
      <c r="N53" s="310"/>
      <c r="O53" s="310"/>
      <c r="P53" s="310"/>
      <c r="Q53" s="311"/>
      <c r="R53" s="429"/>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5"/>
      <c r="BR53" s="305"/>
      <c r="BS53" s="305"/>
      <c r="BT53" s="305"/>
      <c r="BU53" s="305"/>
      <c r="BV53" s="305"/>
      <c r="BW53" s="305"/>
      <c r="BX53" s="305"/>
      <c r="BY53" s="305"/>
      <c r="BZ53" s="305"/>
      <c r="CA53" s="305"/>
    </row>
    <row r="54" spans="1:79" s="307" customFormat="1" x14ac:dyDescent="0.25">
      <c r="A54" s="305"/>
      <c r="B54" s="308"/>
      <c r="C54" s="301"/>
      <c r="D54" s="301"/>
      <c r="E54" s="444"/>
      <c r="F54" s="444"/>
      <c r="G54" s="301"/>
      <c r="H54" s="301"/>
      <c r="I54" s="301"/>
      <c r="J54" s="301"/>
      <c r="K54" s="301"/>
      <c r="L54" s="301"/>
      <c r="M54" s="301"/>
      <c r="N54" s="301"/>
      <c r="O54" s="310"/>
      <c r="P54" s="310"/>
      <c r="Q54" s="311"/>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c r="BO54" s="305"/>
      <c r="BP54" s="305"/>
      <c r="BQ54" s="305"/>
      <c r="BR54" s="305"/>
      <c r="BS54" s="305"/>
      <c r="BT54" s="305"/>
      <c r="BU54" s="305"/>
      <c r="BV54" s="305"/>
      <c r="BW54" s="305"/>
      <c r="BX54" s="305"/>
      <c r="BY54" s="305"/>
      <c r="BZ54" s="305"/>
      <c r="CA54" s="305"/>
    </row>
    <row r="55" spans="1:79" s="307" customFormat="1" x14ac:dyDescent="0.25">
      <c r="A55" s="305"/>
      <c r="B55" s="308"/>
      <c r="C55" s="310"/>
      <c r="D55" s="301"/>
      <c r="E55" s="301"/>
      <c r="F55" s="301"/>
      <c r="G55" s="301"/>
      <c r="H55" s="301"/>
      <c r="I55" s="301"/>
      <c r="J55" s="301"/>
      <c r="K55" s="301"/>
      <c r="L55" s="301"/>
      <c r="M55" s="301"/>
      <c r="N55" s="301"/>
      <c r="O55" s="310"/>
      <c r="P55" s="310"/>
      <c r="Q55" s="311"/>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5"/>
      <c r="AZ55" s="305"/>
      <c r="BA55" s="305"/>
      <c r="BB55" s="305"/>
      <c r="BC55" s="305"/>
      <c r="BD55" s="305"/>
      <c r="BE55" s="305"/>
      <c r="BF55" s="305"/>
      <c r="BG55" s="305"/>
      <c r="BH55" s="305"/>
      <c r="BI55" s="305"/>
      <c r="BJ55" s="305"/>
      <c r="BK55" s="305"/>
      <c r="BL55" s="305"/>
      <c r="BM55" s="305"/>
      <c r="BN55" s="305"/>
      <c r="BO55" s="305"/>
      <c r="BP55" s="305"/>
      <c r="BQ55" s="305"/>
      <c r="BR55" s="305"/>
      <c r="BS55" s="305"/>
      <c r="BT55" s="305"/>
      <c r="BU55" s="305"/>
      <c r="BV55" s="305"/>
      <c r="BW55" s="305"/>
      <c r="BX55" s="305"/>
      <c r="BY55" s="305"/>
      <c r="BZ55" s="305"/>
      <c r="CA55" s="305"/>
    </row>
    <row r="56" spans="1:79" s="307" customFormat="1" x14ac:dyDescent="0.25">
      <c r="A56" s="305"/>
      <c r="B56" s="308" t="s">
        <v>1696</v>
      </c>
      <c r="C56" s="341" t="s">
        <v>1697</v>
      </c>
      <c r="D56" s="301"/>
      <c r="E56" s="301"/>
      <c r="F56" s="301"/>
      <c r="G56" s="301"/>
      <c r="H56" s="301"/>
      <c r="I56" s="301"/>
      <c r="J56" s="301"/>
      <c r="K56" s="301"/>
      <c r="L56" s="301"/>
      <c r="M56" s="301"/>
      <c r="N56" s="301"/>
      <c r="O56" s="310"/>
      <c r="P56" s="310"/>
      <c r="Q56" s="311"/>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5"/>
      <c r="BQ56" s="305"/>
      <c r="BR56" s="305"/>
      <c r="BS56" s="305"/>
      <c r="BT56" s="305"/>
      <c r="BU56" s="305"/>
      <c r="BV56" s="305"/>
      <c r="BW56" s="305"/>
      <c r="BX56" s="305"/>
      <c r="BY56" s="305"/>
      <c r="BZ56" s="305"/>
      <c r="CA56" s="305"/>
    </row>
    <row r="57" spans="1:79" s="307" customFormat="1" ht="63.75" x14ac:dyDescent="0.25">
      <c r="A57" s="305"/>
      <c r="B57" s="308"/>
      <c r="C57" s="301"/>
      <c r="D57" s="310"/>
      <c r="E57" s="224" t="s">
        <v>1680</v>
      </c>
      <c r="F57" s="224" t="s">
        <v>1698</v>
      </c>
      <c r="G57" s="301"/>
      <c r="H57" s="301"/>
      <c r="I57" s="301"/>
      <c r="J57" s="301"/>
      <c r="K57" s="301"/>
      <c r="L57" s="301"/>
      <c r="M57" s="301"/>
      <c r="N57" s="301"/>
      <c r="O57" s="310"/>
      <c r="P57" s="310"/>
      <c r="Q57" s="311"/>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c r="BO57" s="305"/>
      <c r="BP57" s="305"/>
      <c r="BQ57" s="305"/>
      <c r="BR57" s="305"/>
      <c r="BS57" s="305"/>
      <c r="BT57" s="305"/>
      <c r="BU57" s="305"/>
      <c r="BV57" s="305"/>
      <c r="BW57" s="305"/>
      <c r="BX57" s="305"/>
      <c r="BY57" s="305"/>
      <c r="BZ57" s="305"/>
      <c r="CA57" s="305"/>
    </row>
    <row r="58" spans="1:79" s="410" customFormat="1" x14ac:dyDescent="0.25">
      <c r="A58" s="406"/>
      <c r="B58" s="407"/>
      <c r="C58" s="677" t="s">
        <v>1356</v>
      </c>
      <c r="D58" s="678" t="s">
        <v>1356</v>
      </c>
      <c r="E58" s="563">
        <v>2482.9329793700022</v>
      </c>
      <c r="F58" s="445">
        <f t="shared" ref="F58:F72" si="3">E58/$E$73</f>
        <v>0.11632374806746451</v>
      </c>
      <c r="G58" s="446"/>
      <c r="H58" s="447"/>
      <c r="I58" s="446"/>
      <c r="J58" s="446"/>
      <c r="K58" s="446"/>
      <c r="L58" s="446"/>
      <c r="M58" s="446"/>
      <c r="N58" s="446"/>
      <c r="O58" s="447"/>
      <c r="P58" s="447"/>
      <c r="Q58" s="409"/>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c r="BU58" s="406"/>
      <c r="BV58" s="406"/>
      <c r="BW58" s="406"/>
      <c r="BX58" s="406"/>
      <c r="BY58" s="406"/>
      <c r="BZ58" s="406"/>
      <c r="CA58" s="406"/>
    </row>
    <row r="59" spans="1:79" s="410" customFormat="1" x14ac:dyDescent="0.25">
      <c r="A59" s="406"/>
      <c r="B59" s="407"/>
      <c r="C59" s="677" t="s">
        <v>1357</v>
      </c>
      <c r="D59" s="678" t="s">
        <v>1357</v>
      </c>
      <c r="E59" s="564">
        <v>943.03073941000025</v>
      </c>
      <c r="F59" s="445">
        <f t="shared" si="3"/>
        <v>4.4180358899110185E-2</v>
      </c>
      <c r="G59" s="446"/>
      <c r="H59" s="446"/>
      <c r="I59" s="446"/>
      <c r="J59" s="446"/>
      <c r="K59" s="446"/>
      <c r="L59" s="446"/>
      <c r="M59" s="446"/>
      <c r="N59" s="446"/>
      <c r="O59" s="447"/>
      <c r="P59" s="447"/>
      <c r="Q59" s="409"/>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c r="BU59" s="406"/>
      <c r="BV59" s="406"/>
      <c r="BW59" s="406"/>
      <c r="BX59" s="406"/>
      <c r="BY59" s="406"/>
      <c r="BZ59" s="406"/>
      <c r="CA59" s="406"/>
    </row>
    <row r="60" spans="1:79" s="410" customFormat="1" x14ac:dyDescent="0.25">
      <c r="A60" s="406"/>
      <c r="B60" s="407"/>
      <c r="C60" s="677" t="s">
        <v>1358</v>
      </c>
      <c r="D60" s="678" t="s">
        <v>1358</v>
      </c>
      <c r="E60" s="564">
        <v>567.97075799999993</v>
      </c>
      <c r="F60" s="445">
        <f t="shared" si="3"/>
        <v>2.6609049826243191E-2</v>
      </c>
      <c r="G60" s="446"/>
      <c r="H60" s="446"/>
      <c r="I60" s="446"/>
      <c r="J60" s="446"/>
      <c r="K60" s="446"/>
      <c r="L60" s="446"/>
      <c r="M60" s="446"/>
      <c r="N60" s="446"/>
      <c r="O60" s="447"/>
      <c r="P60" s="447"/>
      <c r="Q60" s="409"/>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c r="BN60" s="406"/>
      <c r="BO60" s="406"/>
      <c r="BP60" s="406"/>
      <c r="BQ60" s="406"/>
      <c r="BR60" s="406"/>
      <c r="BS60" s="406"/>
      <c r="BT60" s="406"/>
      <c r="BU60" s="406"/>
      <c r="BV60" s="406"/>
      <c r="BW60" s="406"/>
      <c r="BX60" s="406"/>
      <c r="BY60" s="406"/>
      <c r="BZ60" s="406"/>
      <c r="CA60" s="406"/>
    </row>
    <row r="61" spans="1:79" s="410" customFormat="1" x14ac:dyDescent="0.25">
      <c r="A61" s="406"/>
      <c r="B61" s="407"/>
      <c r="C61" s="677" t="s">
        <v>1359</v>
      </c>
      <c r="D61" s="678" t="s">
        <v>1359</v>
      </c>
      <c r="E61" s="564">
        <v>912.3908016499995</v>
      </c>
      <c r="F61" s="445">
        <f t="shared" si="3"/>
        <v>4.2744898324696516E-2</v>
      </c>
      <c r="G61" s="446"/>
      <c r="H61" s="446"/>
      <c r="I61" s="446"/>
      <c r="J61" s="446"/>
      <c r="K61" s="446"/>
      <c r="L61" s="446"/>
      <c r="M61" s="446"/>
      <c r="N61" s="446"/>
      <c r="O61" s="447"/>
      <c r="P61" s="447"/>
      <c r="Q61" s="409"/>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c r="BN61" s="406"/>
      <c r="BO61" s="406"/>
      <c r="BP61" s="406"/>
      <c r="BQ61" s="406"/>
      <c r="BR61" s="406"/>
      <c r="BS61" s="406"/>
      <c r="BT61" s="406"/>
      <c r="BU61" s="406"/>
      <c r="BV61" s="406"/>
      <c r="BW61" s="406"/>
      <c r="BX61" s="406"/>
      <c r="BY61" s="406"/>
      <c r="BZ61" s="406"/>
      <c r="CA61" s="406"/>
    </row>
    <row r="62" spans="1:79" s="410" customFormat="1" x14ac:dyDescent="0.25">
      <c r="A62" s="406"/>
      <c r="B62" s="407"/>
      <c r="C62" s="677" t="s">
        <v>1360</v>
      </c>
      <c r="D62" s="678" t="s">
        <v>1360</v>
      </c>
      <c r="E62" s="564">
        <v>34.954101020000003</v>
      </c>
      <c r="F62" s="445">
        <f t="shared" si="3"/>
        <v>1.6375762353468173E-3</v>
      </c>
      <c r="G62" s="448"/>
      <c r="H62" s="448"/>
      <c r="I62" s="448"/>
      <c r="J62" s="446"/>
      <c r="K62" s="446"/>
      <c r="L62" s="448"/>
      <c r="M62" s="448"/>
      <c r="N62" s="448"/>
      <c r="O62" s="447"/>
      <c r="P62" s="447"/>
      <c r="Q62" s="409"/>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c r="BN62" s="406"/>
      <c r="BO62" s="406"/>
      <c r="BP62" s="406"/>
      <c r="BQ62" s="406"/>
      <c r="BR62" s="406"/>
      <c r="BS62" s="406"/>
      <c r="BT62" s="406"/>
      <c r="BU62" s="406"/>
      <c r="BV62" s="406"/>
      <c r="BW62" s="406"/>
      <c r="BX62" s="406"/>
      <c r="BY62" s="406"/>
      <c r="BZ62" s="406"/>
      <c r="CA62" s="406"/>
    </row>
    <row r="63" spans="1:79" s="410" customFormat="1" x14ac:dyDescent="0.25">
      <c r="A63" s="406"/>
      <c r="B63" s="407"/>
      <c r="C63" s="677" t="s">
        <v>1361</v>
      </c>
      <c r="D63" s="678" t="s">
        <v>1361</v>
      </c>
      <c r="E63" s="564">
        <v>1716.2725406399995</v>
      </c>
      <c r="F63" s="445">
        <f t="shared" si="3"/>
        <v>8.0406219697146356E-2</v>
      </c>
      <c r="G63" s="446"/>
      <c r="H63" s="446"/>
      <c r="I63" s="446"/>
      <c r="J63" s="446"/>
      <c r="K63" s="446"/>
      <c r="L63" s="446"/>
      <c r="M63" s="446"/>
      <c r="N63" s="446"/>
      <c r="O63" s="447"/>
      <c r="P63" s="447"/>
      <c r="Q63" s="409"/>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N63" s="406"/>
      <c r="BO63" s="406"/>
      <c r="BP63" s="406"/>
      <c r="BQ63" s="406"/>
      <c r="BR63" s="406"/>
      <c r="BS63" s="406"/>
      <c r="BT63" s="406"/>
      <c r="BU63" s="406"/>
      <c r="BV63" s="406"/>
      <c r="BW63" s="406"/>
      <c r="BX63" s="406"/>
      <c r="BY63" s="406"/>
      <c r="BZ63" s="406"/>
      <c r="CA63" s="406"/>
    </row>
    <row r="64" spans="1:79" s="410" customFormat="1" x14ac:dyDescent="0.25">
      <c r="A64" s="406"/>
      <c r="B64" s="407"/>
      <c r="C64" s="677" t="s">
        <v>1362</v>
      </c>
      <c r="D64" s="678" t="s">
        <v>1362</v>
      </c>
      <c r="E64" s="564">
        <v>2116.6168259800011</v>
      </c>
      <c r="F64" s="445">
        <f t="shared" si="3"/>
        <v>9.9162081484424888E-2</v>
      </c>
      <c r="G64" s="446"/>
      <c r="H64" s="446"/>
      <c r="I64" s="446"/>
      <c r="J64" s="446"/>
      <c r="K64" s="446"/>
      <c r="L64" s="446"/>
      <c r="M64" s="446"/>
      <c r="N64" s="446"/>
      <c r="O64" s="447"/>
      <c r="P64" s="447"/>
      <c r="Q64" s="409"/>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N64" s="406"/>
      <c r="BO64" s="406"/>
      <c r="BP64" s="406"/>
      <c r="BQ64" s="406"/>
      <c r="BR64" s="406"/>
      <c r="BS64" s="406"/>
      <c r="BT64" s="406"/>
      <c r="BU64" s="406"/>
      <c r="BV64" s="406"/>
      <c r="BW64" s="406"/>
      <c r="BX64" s="406"/>
      <c r="BY64" s="406"/>
      <c r="BZ64" s="406"/>
      <c r="CA64" s="406"/>
    </row>
    <row r="65" spans="1:79" s="410" customFormat="1" x14ac:dyDescent="0.25">
      <c r="A65" s="406"/>
      <c r="B65" s="407"/>
      <c r="C65" s="677" t="s">
        <v>1363</v>
      </c>
      <c r="D65" s="678" t="s">
        <v>1363</v>
      </c>
      <c r="E65" s="564">
        <v>3626.0485242300001</v>
      </c>
      <c r="F65" s="445">
        <f t="shared" si="3"/>
        <v>0.16987794616991828</v>
      </c>
      <c r="G65" s="446"/>
      <c r="H65" s="446"/>
      <c r="I65" s="446"/>
      <c r="J65" s="446"/>
      <c r="K65" s="446"/>
      <c r="L65" s="446"/>
      <c r="M65" s="446"/>
      <c r="N65" s="446"/>
      <c r="O65" s="447"/>
      <c r="P65" s="447"/>
      <c r="Q65" s="409"/>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06"/>
      <c r="BY65" s="406"/>
      <c r="BZ65" s="406"/>
      <c r="CA65" s="406"/>
    </row>
    <row r="66" spans="1:79" s="410" customFormat="1" x14ac:dyDescent="0.25">
      <c r="A66" s="406"/>
      <c r="B66" s="407"/>
      <c r="C66" s="677" t="s">
        <v>1364</v>
      </c>
      <c r="D66" s="678" t="s">
        <v>1364</v>
      </c>
      <c r="E66" s="564">
        <v>1009.79507261</v>
      </c>
      <c r="F66" s="445">
        <f t="shared" si="3"/>
        <v>4.7308223219080507E-2</v>
      </c>
      <c r="G66" s="446"/>
      <c r="H66" s="446"/>
      <c r="I66" s="446"/>
      <c r="J66" s="446"/>
      <c r="K66" s="446"/>
      <c r="L66" s="446"/>
      <c r="M66" s="446"/>
      <c r="N66" s="446"/>
      <c r="O66" s="447"/>
      <c r="P66" s="447"/>
      <c r="Q66" s="409"/>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row>
    <row r="67" spans="1:79" s="410" customFormat="1" x14ac:dyDescent="0.25">
      <c r="A67" s="406"/>
      <c r="B67" s="407"/>
      <c r="C67" s="677" t="s">
        <v>1365</v>
      </c>
      <c r="D67" s="678" t="s">
        <v>1365</v>
      </c>
      <c r="E67" s="564">
        <v>1498.4601205000008</v>
      </c>
      <c r="F67" s="445">
        <f t="shared" si="3"/>
        <v>7.0201853612018E-2</v>
      </c>
      <c r="G67" s="446"/>
      <c r="H67" s="446"/>
      <c r="I67" s="446"/>
      <c r="J67" s="446"/>
      <c r="K67" s="446"/>
      <c r="L67" s="446"/>
      <c r="M67" s="446"/>
      <c r="N67" s="446"/>
      <c r="O67" s="447"/>
      <c r="P67" s="447"/>
      <c r="Q67" s="409"/>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c r="BN67" s="406"/>
      <c r="BO67" s="406"/>
      <c r="BP67" s="406"/>
      <c r="BQ67" s="406"/>
      <c r="BR67" s="406"/>
      <c r="BS67" s="406"/>
      <c r="BT67" s="406"/>
      <c r="BU67" s="406"/>
      <c r="BV67" s="406"/>
      <c r="BW67" s="406"/>
      <c r="BX67" s="406"/>
      <c r="BY67" s="406"/>
      <c r="BZ67" s="406"/>
      <c r="CA67" s="406"/>
    </row>
    <row r="68" spans="1:79" s="410" customFormat="1" x14ac:dyDescent="0.25">
      <c r="A68" s="406"/>
      <c r="B68" s="407"/>
      <c r="C68" s="677" t="s">
        <v>1366</v>
      </c>
      <c r="D68" s="678" t="s">
        <v>1366</v>
      </c>
      <c r="E68" s="564">
        <v>1982.7319327</v>
      </c>
      <c r="F68" s="445">
        <f t="shared" si="3"/>
        <v>9.2889663853605947E-2</v>
      </c>
      <c r="G68" s="446"/>
      <c r="H68" s="446"/>
      <c r="I68" s="446"/>
      <c r="J68" s="446"/>
      <c r="K68" s="446"/>
      <c r="L68" s="446"/>
      <c r="M68" s="446"/>
      <c r="N68" s="446"/>
      <c r="O68" s="447"/>
      <c r="P68" s="447"/>
      <c r="Q68" s="409"/>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c r="BN68" s="406"/>
      <c r="BO68" s="406"/>
      <c r="BP68" s="406"/>
      <c r="BQ68" s="406"/>
      <c r="BR68" s="406"/>
      <c r="BS68" s="406"/>
      <c r="BT68" s="406"/>
      <c r="BU68" s="406"/>
      <c r="BV68" s="406"/>
      <c r="BW68" s="406"/>
      <c r="BX68" s="406"/>
      <c r="BY68" s="406"/>
      <c r="BZ68" s="406"/>
      <c r="CA68" s="406"/>
    </row>
    <row r="69" spans="1:79" s="410" customFormat="1" x14ac:dyDescent="0.25">
      <c r="A69" s="406"/>
      <c r="B69" s="407"/>
      <c r="C69" s="679" t="s">
        <v>1367</v>
      </c>
      <c r="D69" s="678" t="s">
        <v>1367</v>
      </c>
      <c r="E69" s="564">
        <v>885.52503575999901</v>
      </c>
      <c r="F69" s="445">
        <f t="shared" si="3"/>
        <v>4.1486255176051867E-2</v>
      </c>
      <c r="G69" s="446"/>
      <c r="H69" s="446"/>
      <c r="I69" s="446"/>
      <c r="J69" s="446"/>
      <c r="K69" s="446"/>
      <c r="L69" s="446"/>
      <c r="M69" s="446"/>
      <c r="N69" s="446"/>
      <c r="O69" s="447"/>
      <c r="P69" s="447"/>
      <c r="Q69" s="409"/>
      <c r="R69" s="406"/>
      <c r="S69" s="406"/>
      <c r="T69" s="406"/>
      <c r="U69" s="406"/>
      <c r="V69" s="406"/>
      <c r="W69" s="406"/>
      <c r="X69" s="406"/>
      <c r="Y69" s="406"/>
      <c r="Z69" s="406"/>
      <c r="AA69" s="406"/>
      <c r="AB69" s="406"/>
      <c r="AC69" s="406"/>
      <c r="AD69" s="406"/>
      <c r="AE69" s="406"/>
      <c r="AF69" s="406"/>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c r="BQ69" s="406"/>
      <c r="BR69" s="406"/>
      <c r="BS69" s="406"/>
      <c r="BT69" s="406"/>
      <c r="BU69" s="406"/>
      <c r="BV69" s="406"/>
      <c r="BW69" s="406"/>
      <c r="BX69" s="406"/>
      <c r="BY69" s="406"/>
      <c r="BZ69" s="406"/>
      <c r="CA69" s="406"/>
    </row>
    <row r="70" spans="1:79" s="410" customFormat="1" x14ac:dyDescent="0.25">
      <c r="A70" s="406"/>
      <c r="B70" s="407"/>
      <c r="C70" s="677" t="s">
        <v>1368</v>
      </c>
      <c r="D70" s="678" t="s">
        <v>1368</v>
      </c>
      <c r="E70" s="564">
        <v>2001.5900025900007</v>
      </c>
      <c r="F70" s="445">
        <f t="shared" si="3"/>
        <v>9.3773151804811009E-2</v>
      </c>
      <c r="G70" s="446"/>
      <c r="H70" s="446"/>
      <c r="I70" s="446"/>
      <c r="J70" s="446"/>
      <c r="K70" s="446"/>
      <c r="L70" s="446"/>
      <c r="M70" s="446"/>
      <c r="N70" s="446"/>
      <c r="O70" s="447"/>
      <c r="P70" s="447"/>
      <c r="Q70" s="409"/>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6"/>
      <c r="BR70" s="406"/>
      <c r="BS70" s="406"/>
      <c r="BT70" s="406"/>
      <c r="BU70" s="406"/>
      <c r="BV70" s="406"/>
      <c r="BW70" s="406"/>
      <c r="BX70" s="406"/>
      <c r="BY70" s="406"/>
      <c r="BZ70" s="406"/>
      <c r="CA70" s="406"/>
    </row>
    <row r="71" spans="1:79" s="410" customFormat="1" x14ac:dyDescent="0.25">
      <c r="A71" s="406"/>
      <c r="B71" s="407"/>
      <c r="C71" s="677" t="s">
        <v>1369</v>
      </c>
      <c r="D71" s="678" t="s">
        <v>1369</v>
      </c>
      <c r="E71" s="564">
        <v>21.153718110000003</v>
      </c>
      <c r="F71" s="445">
        <f t="shared" si="3"/>
        <v>9.9103753365995147E-4</v>
      </c>
      <c r="G71" s="446"/>
      <c r="H71" s="446"/>
      <c r="I71" s="446"/>
      <c r="J71" s="446"/>
      <c r="K71" s="446"/>
      <c r="L71" s="446"/>
      <c r="M71" s="446"/>
      <c r="N71" s="446"/>
      <c r="O71" s="447"/>
      <c r="P71" s="447"/>
      <c r="Q71" s="409"/>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6"/>
      <c r="BR71" s="406"/>
      <c r="BS71" s="406"/>
      <c r="BT71" s="406"/>
      <c r="BU71" s="406"/>
      <c r="BV71" s="406"/>
      <c r="BW71" s="406"/>
      <c r="BX71" s="406"/>
      <c r="BY71" s="406"/>
      <c r="BZ71" s="406"/>
      <c r="CA71" s="406"/>
    </row>
    <row r="72" spans="1:79" s="410" customFormat="1" x14ac:dyDescent="0.25">
      <c r="A72" s="406"/>
      <c r="B72" s="407"/>
      <c r="C72" s="677" t="s">
        <v>1370</v>
      </c>
      <c r="D72" s="678" t="s">
        <v>1370</v>
      </c>
      <c r="E72" s="564">
        <v>1545.549</v>
      </c>
      <c r="F72" s="445">
        <f t="shared" si="3"/>
        <v>7.240793609642196E-2</v>
      </c>
      <c r="G72" s="446"/>
      <c r="H72" s="446"/>
      <c r="I72" s="446"/>
      <c r="J72" s="446"/>
      <c r="K72" s="446"/>
      <c r="L72" s="446"/>
      <c r="M72" s="446"/>
      <c r="N72" s="446"/>
      <c r="O72" s="447"/>
      <c r="P72" s="447"/>
      <c r="Q72" s="409"/>
      <c r="R72" s="406"/>
      <c r="S72" s="406"/>
      <c r="T72" s="406"/>
      <c r="U72" s="406"/>
      <c r="V72" s="406"/>
      <c r="W72" s="406"/>
      <c r="X72" s="406"/>
      <c r="Y72" s="406"/>
      <c r="Z72" s="406"/>
      <c r="AA72" s="406"/>
      <c r="AB72" s="406"/>
      <c r="AC72" s="406"/>
      <c r="AD72" s="406"/>
      <c r="AE72" s="406"/>
      <c r="AF72" s="406"/>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c r="BI72" s="406"/>
      <c r="BJ72" s="406"/>
      <c r="BK72" s="406"/>
      <c r="BL72" s="406"/>
      <c r="BM72" s="406"/>
      <c r="BN72" s="406"/>
      <c r="BO72" s="406"/>
      <c r="BP72" s="406"/>
      <c r="BQ72" s="406"/>
      <c r="BR72" s="406"/>
      <c r="BS72" s="406"/>
      <c r="BT72" s="406"/>
      <c r="BU72" s="406"/>
      <c r="BV72" s="406"/>
      <c r="BW72" s="406"/>
      <c r="BX72" s="406"/>
      <c r="BY72" s="406"/>
      <c r="BZ72" s="406"/>
      <c r="CA72" s="406"/>
    </row>
    <row r="73" spans="1:79" s="410" customFormat="1" x14ac:dyDescent="0.25">
      <c r="A73" s="406"/>
      <c r="B73" s="407"/>
      <c r="C73" s="680" t="s">
        <v>1431</v>
      </c>
      <c r="D73" s="680"/>
      <c r="E73" s="449">
        <f>SUM(E58:E72)</f>
        <v>21345.022152570004</v>
      </c>
      <c r="F73" s="450">
        <f>SUM(F58:F72)</f>
        <v>1</v>
      </c>
      <c r="G73" s="446"/>
      <c r="H73" s="447"/>
      <c r="I73" s="447"/>
      <c r="J73" s="446"/>
      <c r="K73" s="446"/>
      <c r="L73" s="446"/>
      <c r="M73" s="446"/>
      <c r="N73" s="446"/>
      <c r="O73" s="447"/>
      <c r="P73" s="447"/>
      <c r="Q73" s="409"/>
      <c r="R73" s="406"/>
      <c r="S73" s="406"/>
      <c r="T73" s="406"/>
      <c r="U73" s="406"/>
      <c r="V73" s="406"/>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6"/>
      <c r="AY73" s="406"/>
      <c r="AZ73" s="406"/>
      <c r="BA73" s="406"/>
      <c r="BB73" s="406"/>
      <c r="BC73" s="406"/>
      <c r="BD73" s="406"/>
      <c r="BE73" s="406"/>
      <c r="BF73" s="406"/>
      <c r="BG73" s="406"/>
      <c r="BH73" s="406"/>
      <c r="BI73" s="406"/>
      <c r="BJ73" s="406"/>
      <c r="BK73" s="406"/>
      <c r="BL73" s="406"/>
      <c r="BM73" s="406"/>
      <c r="BN73" s="406"/>
      <c r="BO73" s="406"/>
      <c r="BP73" s="406"/>
      <c r="BQ73" s="406"/>
      <c r="BR73" s="406"/>
      <c r="BS73" s="406"/>
      <c r="BT73" s="406"/>
      <c r="BU73" s="406"/>
      <c r="BV73" s="406"/>
      <c r="BW73" s="406"/>
      <c r="BX73" s="406"/>
      <c r="BY73" s="406"/>
      <c r="BZ73" s="406"/>
      <c r="CA73" s="406"/>
    </row>
    <row r="74" spans="1:79" s="307" customFormat="1" ht="12.75" x14ac:dyDescent="0.2">
      <c r="A74" s="305"/>
      <c r="B74" s="308"/>
      <c r="C74" s="309"/>
      <c r="D74" s="309"/>
      <c r="E74" s="310"/>
      <c r="F74" s="310"/>
      <c r="G74" s="310"/>
      <c r="H74" s="310"/>
      <c r="I74" s="310"/>
      <c r="J74" s="310"/>
      <c r="K74" s="310"/>
      <c r="L74" s="310"/>
      <c r="M74" s="310"/>
      <c r="N74" s="310"/>
      <c r="O74" s="310"/>
      <c r="P74" s="310"/>
      <c r="Q74" s="311"/>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305"/>
      <c r="AP74" s="305"/>
      <c r="AQ74" s="305"/>
      <c r="AR74" s="305"/>
      <c r="AS74" s="305"/>
      <c r="AT74" s="305"/>
      <c r="AU74" s="305"/>
      <c r="AV74" s="305"/>
      <c r="AW74" s="305"/>
      <c r="AX74" s="305"/>
      <c r="AY74" s="305"/>
      <c r="AZ74" s="305"/>
      <c r="BA74" s="305"/>
      <c r="BB74" s="305"/>
      <c r="BC74" s="305"/>
      <c r="BD74" s="305"/>
      <c r="BE74" s="305"/>
      <c r="BF74" s="305"/>
      <c r="BG74" s="305"/>
      <c r="BH74" s="305"/>
      <c r="BI74" s="305"/>
      <c r="BJ74" s="305"/>
      <c r="BK74" s="305"/>
      <c r="BL74" s="305"/>
      <c r="BM74" s="305"/>
      <c r="BN74" s="305"/>
      <c r="BO74" s="305"/>
      <c r="BP74" s="305"/>
      <c r="BQ74" s="305"/>
      <c r="BR74" s="305"/>
      <c r="BS74" s="305"/>
      <c r="BT74" s="305"/>
      <c r="BU74" s="305"/>
      <c r="BV74" s="305"/>
      <c r="BW74" s="305"/>
      <c r="BX74" s="305"/>
      <c r="BY74" s="305"/>
      <c r="BZ74" s="305"/>
      <c r="CA74" s="305"/>
    </row>
    <row r="75" spans="1:79" s="307" customFormat="1" ht="12.75" x14ac:dyDescent="0.2">
      <c r="A75" s="305"/>
      <c r="B75" s="308"/>
      <c r="C75" s="309"/>
      <c r="D75" s="309"/>
      <c r="E75" s="310"/>
      <c r="F75" s="310"/>
      <c r="G75" s="310"/>
      <c r="H75" s="310"/>
      <c r="I75" s="310"/>
      <c r="J75" s="310"/>
      <c r="K75" s="310"/>
      <c r="L75" s="310"/>
      <c r="M75" s="310"/>
      <c r="N75" s="310"/>
      <c r="O75" s="310"/>
      <c r="P75" s="310"/>
      <c r="Q75" s="311"/>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305"/>
      <c r="AP75" s="305"/>
      <c r="AQ75" s="305"/>
      <c r="AR75" s="305"/>
      <c r="AS75" s="305"/>
      <c r="AT75" s="305"/>
      <c r="AU75" s="305"/>
      <c r="AV75" s="305"/>
      <c r="AW75" s="305"/>
      <c r="AX75" s="305"/>
      <c r="AY75" s="305"/>
      <c r="AZ75" s="305"/>
      <c r="BA75" s="305"/>
      <c r="BB75" s="305"/>
      <c r="BC75" s="305"/>
      <c r="BD75" s="305"/>
      <c r="BE75" s="305"/>
      <c r="BF75" s="305"/>
      <c r="BG75" s="305"/>
      <c r="BH75" s="305"/>
      <c r="BI75" s="305"/>
      <c r="BJ75" s="305"/>
      <c r="BK75" s="305"/>
      <c r="BL75" s="305"/>
      <c r="BM75" s="305"/>
      <c r="BN75" s="305"/>
      <c r="BO75" s="305"/>
      <c r="BP75" s="305"/>
      <c r="BQ75" s="305"/>
      <c r="BR75" s="305"/>
      <c r="BS75" s="305"/>
      <c r="BT75" s="305"/>
      <c r="BU75" s="305"/>
      <c r="BV75" s="305"/>
      <c r="BW75" s="305"/>
      <c r="BX75" s="305"/>
      <c r="BY75" s="305"/>
      <c r="BZ75" s="305"/>
      <c r="CA75" s="305"/>
    </row>
    <row r="76" spans="1:79" x14ac:dyDescent="0.25">
      <c r="B76" s="308" t="s">
        <v>1699</v>
      </c>
      <c r="C76" s="325" t="s">
        <v>1700</v>
      </c>
      <c r="D76" s="301"/>
      <c r="E76" s="301"/>
      <c r="F76" s="301"/>
      <c r="G76" s="301"/>
      <c r="H76" s="301"/>
      <c r="I76" s="301"/>
      <c r="J76" s="301"/>
      <c r="K76" s="301"/>
      <c r="L76" s="301"/>
      <c r="M76" s="301"/>
      <c r="N76" s="301"/>
      <c r="O76" s="301"/>
      <c r="P76" s="301"/>
      <c r="Q76" s="302"/>
    </row>
    <row r="77" spans="1:79" x14ac:dyDescent="0.25">
      <c r="B77" s="451"/>
      <c r="C77" s="301"/>
      <c r="D77" s="301"/>
      <c r="E77" s="301"/>
      <c r="F77" s="301"/>
      <c r="G77" s="301"/>
      <c r="H77" s="301"/>
      <c r="I77" s="301"/>
      <c r="J77" s="301"/>
      <c r="K77" s="301"/>
      <c r="L77" s="301"/>
      <c r="M77" s="301"/>
      <c r="N77" s="301"/>
      <c r="O77" s="301"/>
      <c r="P77" s="301"/>
      <c r="Q77" s="302"/>
    </row>
    <row r="78" spans="1:79" ht="38.25" x14ac:dyDescent="0.25">
      <c r="B78" s="308"/>
      <c r="C78" s="301"/>
      <c r="D78" s="400" t="s">
        <v>1687</v>
      </c>
      <c r="E78" s="328"/>
      <c r="F78" s="301"/>
      <c r="G78" s="301"/>
      <c r="H78" s="301"/>
      <c r="I78" s="301"/>
      <c r="J78" s="301"/>
      <c r="K78" s="301"/>
      <c r="L78" s="301"/>
      <c r="M78" s="301"/>
      <c r="N78" s="301"/>
      <c r="O78" s="301"/>
      <c r="P78" s="301"/>
      <c r="Q78" s="302"/>
    </row>
    <row r="79" spans="1:79" x14ac:dyDescent="0.25">
      <c r="B79" s="308"/>
      <c r="C79" s="314" t="s">
        <v>1655</v>
      </c>
      <c r="D79" s="338">
        <v>0.68440000000000001</v>
      </c>
      <c r="E79" s="301"/>
      <c r="F79" s="301"/>
      <c r="G79" s="301"/>
      <c r="H79" s="301"/>
      <c r="I79" s="301"/>
      <c r="J79" s="301"/>
      <c r="K79" s="301"/>
      <c r="L79" s="301"/>
      <c r="M79" s="301"/>
      <c r="N79" s="301"/>
      <c r="O79" s="301"/>
      <c r="P79" s="301"/>
      <c r="Q79" s="302"/>
    </row>
    <row r="80" spans="1:79" x14ac:dyDescent="0.25">
      <c r="B80" s="308"/>
      <c r="C80" s="314" t="s">
        <v>1656</v>
      </c>
      <c r="D80" s="338"/>
      <c r="E80" s="301"/>
      <c r="F80" s="301"/>
      <c r="G80" s="301"/>
      <c r="H80" s="301"/>
      <c r="I80" s="301"/>
      <c r="J80" s="301"/>
      <c r="K80" s="301"/>
      <c r="L80" s="301"/>
      <c r="M80" s="301"/>
      <c r="N80" s="301"/>
      <c r="O80" s="301"/>
      <c r="P80" s="301"/>
      <c r="Q80" s="302"/>
    </row>
    <row r="81" spans="2:17" x14ac:dyDescent="0.25">
      <c r="B81" s="308"/>
      <c r="C81" s="314" t="s">
        <v>1701</v>
      </c>
      <c r="D81" s="338">
        <v>0.3</v>
      </c>
      <c r="E81" s="301"/>
      <c r="F81" s="301"/>
      <c r="G81" s="301"/>
      <c r="H81" s="301"/>
      <c r="I81" s="301"/>
      <c r="J81" s="301"/>
      <c r="K81" s="301"/>
      <c r="L81" s="301"/>
      <c r="M81" s="301"/>
      <c r="N81" s="301"/>
      <c r="O81" s="301"/>
      <c r="P81" s="301"/>
      <c r="Q81" s="302"/>
    </row>
    <row r="82" spans="2:17" x14ac:dyDescent="0.25">
      <c r="B82" s="308"/>
      <c r="C82" s="314" t="s">
        <v>1702</v>
      </c>
      <c r="D82" s="452"/>
      <c r="E82" s="301"/>
      <c r="F82" s="301"/>
      <c r="G82" s="301"/>
      <c r="H82" s="301"/>
      <c r="I82" s="301"/>
      <c r="J82" s="301"/>
      <c r="K82" s="301"/>
      <c r="L82" s="301"/>
      <c r="M82" s="301"/>
      <c r="N82" s="301"/>
      <c r="O82" s="301"/>
      <c r="P82" s="301"/>
      <c r="Q82" s="302"/>
    </row>
    <row r="83" spans="2:17" s="65" customFormat="1" x14ac:dyDescent="0.25">
      <c r="B83" s="308"/>
      <c r="C83" s="314" t="s">
        <v>94</v>
      </c>
      <c r="D83" s="338">
        <v>1.5599999999999999E-2</v>
      </c>
      <c r="E83" s="332"/>
      <c r="F83" s="332"/>
      <c r="G83" s="332"/>
      <c r="H83" s="332"/>
      <c r="I83" s="332"/>
      <c r="J83" s="332"/>
      <c r="K83" s="332"/>
      <c r="L83" s="332"/>
      <c r="M83" s="332"/>
      <c r="N83" s="332"/>
      <c r="O83" s="332"/>
      <c r="P83" s="332"/>
      <c r="Q83" s="361"/>
    </row>
    <row r="84" spans="2:17" x14ac:dyDescent="0.25">
      <c r="B84" s="358"/>
      <c r="C84" s="314" t="s">
        <v>1483</v>
      </c>
      <c r="D84" s="348"/>
      <c r="E84" s="332"/>
      <c r="F84" s="301"/>
      <c r="G84" s="301"/>
      <c r="H84" s="301"/>
      <c r="I84" s="301"/>
      <c r="J84" s="301"/>
      <c r="K84" s="301"/>
      <c r="L84" s="301"/>
      <c r="M84" s="301"/>
      <c r="N84" s="301"/>
      <c r="O84" s="301"/>
      <c r="P84" s="301"/>
      <c r="Q84" s="302"/>
    </row>
    <row r="85" spans="2:17" x14ac:dyDescent="0.25">
      <c r="B85" s="358"/>
      <c r="C85" s="332"/>
      <c r="D85" s="332"/>
      <c r="E85" s="332"/>
      <c r="F85" s="309"/>
      <c r="G85" s="301"/>
      <c r="H85" s="301"/>
      <c r="I85" s="301"/>
      <c r="J85" s="301"/>
      <c r="K85" s="301"/>
      <c r="L85" s="301"/>
      <c r="M85" s="301"/>
      <c r="N85" s="301"/>
      <c r="O85" s="301"/>
      <c r="P85" s="301"/>
      <c r="Q85" s="302"/>
    </row>
    <row r="86" spans="2:17" x14ac:dyDescent="0.25">
      <c r="B86" s="358"/>
      <c r="C86" s="332"/>
      <c r="D86" s="332"/>
      <c r="E86" s="332"/>
      <c r="F86" s="309"/>
      <c r="G86" s="301"/>
      <c r="H86" s="301"/>
      <c r="I86" s="301"/>
      <c r="J86" s="301"/>
      <c r="K86" s="301"/>
      <c r="L86" s="301"/>
      <c r="M86" s="301"/>
      <c r="N86" s="301"/>
      <c r="O86" s="301"/>
      <c r="P86" s="301"/>
      <c r="Q86" s="302"/>
    </row>
    <row r="87" spans="2:17" x14ac:dyDescent="0.25">
      <c r="B87" s="308" t="s">
        <v>1703</v>
      </c>
      <c r="C87" s="325" t="s">
        <v>1704</v>
      </c>
      <c r="D87" s="301"/>
      <c r="E87" s="301"/>
      <c r="F87" s="301"/>
      <c r="G87" s="301"/>
      <c r="H87" s="301"/>
      <c r="I87" s="301"/>
      <c r="J87" s="301"/>
      <c r="K87" s="301"/>
      <c r="L87" s="301"/>
      <c r="M87" s="301"/>
      <c r="N87" s="301"/>
      <c r="O87" s="301"/>
      <c r="P87" s="301"/>
      <c r="Q87" s="302"/>
    </row>
    <row r="88" spans="2:17" x14ac:dyDescent="0.25">
      <c r="B88" s="451"/>
      <c r="C88" s="301"/>
      <c r="D88" s="301"/>
      <c r="E88" s="301"/>
      <c r="F88" s="301"/>
      <c r="G88" s="301"/>
      <c r="H88" s="301"/>
      <c r="I88" s="301"/>
      <c r="J88" s="301"/>
      <c r="K88" s="301"/>
      <c r="L88" s="301"/>
      <c r="M88" s="301"/>
      <c r="N88" s="301"/>
      <c r="O88" s="301"/>
      <c r="P88" s="301"/>
      <c r="Q88" s="302"/>
    </row>
    <row r="89" spans="2:17" ht="38.25" x14ac:dyDescent="0.25">
      <c r="B89" s="308"/>
      <c r="C89" s="301"/>
      <c r="D89" s="400" t="s">
        <v>1687</v>
      </c>
      <c r="E89" s="328"/>
      <c r="F89" s="301"/>
      <c r="G89" s="301"/>
      <c r="H89" s="301"/>
      <c r="I89" s="301"/>
      <c r="J89" s="301"/>
      <c r="K89" s="301"/>
      <c r="L89" s="301"/>
      <c r="M89" s="301"/>
      <c r="N89" s="301"/>
      <c r="O89" s="301"/>
      <c r="P89" s="301"/>
      <c r="Q89" s="302"/>
    </row>
    <row r="90" spans="2:17" x14ac:dyDescent="0.25">
      <c r="B90" s="308"/>
      <c r="C90" s="314" t="s">
        <v>167</v>
      </c>
      <c r="D90" s="338">
        <v>0.82630000000000003</v>
      </c>
      <c r="E90" s="301"/>
      <c r="F90" s="301"/>
      <c r="G90" s="301"/>
      <c r="H90" s="301"/>
      <c r="I90" s="301"/>
      <c r="J90" s="301"/>
      <c r="K90" s="301"/>
      <c r="L90" s="301"/>
      <c r="M90" s="301"/>
      <c r="N90" s="301"/>
      <c r="O90" s="301"/>
      <c r="P90" s="301"/>
      <c r="Q90" s="302"/>
    </row>
    <row r="91" spans="2:17" x14ac:dyDescent="0.25">
      <c r="B91" s="308"/>
      <c r="C91" s="314" t="s">
        <v>1705</v>
      </c>
      <c r="D91" s="338">
        <v>6.8199999999999997E-2</v>
      </c>
      <c r="E91" s="301"/>
      <c r="F91" s="301"/>
      <c r="G91" s="301"/>
      <c r="H91" s="301"/>
      <c r="I91" s="301"/>
      <c r="J91" s="301"/>
      <c r="K91" s="301"/>
      <c r="L91" s="301"/>
      <c r="M91" s="301"/>
      <c r="N91" s="301"/>
      <c r="O91" s="301"/>
      <c r="P91" s="301"/>
      <c r="Q91" s="302"/>
    </row>
    <row r="92" spans="2:17" x14ac:dyDescent="0.25">
      <c r="B92" s="308"/>
      <c r="C92" s="314" t="s">
        <v>1706</v>
      </c>
      <c r="D92" s="338">
        <v>5.9400000000000001E-2</v>
      </c>
      <c r="E92" s="301"/>
      <c r="F92" s="301"/>
      <c r="G92" s="301"/>
      <c r="H92" s="301"/>
      <c r="I92" s="301"/>
      <c r="J92" s="301"/>
      <c r="K92" s="301"/>
      <c r="L92" s="301"/>
      <c r="M92" s="301"/>
      <c r="N92" s="301"/>
      <c r="O92" s="301"/>
      <c r="P92" s="301"/>
      <c r="Q92" s="302"/>
    </row>
    <row r="93" spans="2:17" x14ac:dyDescent="0.25">
      <c r="B93" s="308"/>
      <c r="C93" s="314" t="s">
        <v>1707</v>
      </c>
      <c r="D93" s="338">
        <v>4.2799999999999998E-2</v>
      </c>
      <c r="E93" s="301"/>
      <c r="F93" s="301"/>
      <c r="G93" s="301"/>
      <c r="H93" s="301"/>
      <c r="I93" s="301"/>
      <c r="J93" s="301"/>
      <c r="K93" s="301"/>
      <c r="L93" s="301"/>
      <c r="M93" s="301"/>
      <c r="N93" s="301"/>
      <c r="O93" s="301"/>
      <c r="P93" s="301"/>
      <c r="Q93" s="302"/>
    </row>
    <row r="94" spans="2:17" x14ac:dyDescent="0.25">
      <c r="B94" s="308"/>
      <c r="C94" s="314" t="s">
        <v>94</v>
      </c>
      <c r="D94" s="338">
        <v>3.3E-3</v>
      </c>
      <c r="E94" s="301"/>
      <c r="F94" s="301"/>
      <c r="G94" s="301"/>
      <c r="H94" s="301"/>
      <c r="I94" s="301"/>
      <c r="J94" s="301"/>
      <c r="K94" s="301"/>
      <c r="L94" s="301"/>
      <c r="M94" s="301"/>
      <c r="N94" s="301"/>
      <c r="O94" s="301"/>
      <c r="P94" s="301"/>
      <c r="Q94" s="302"/>
    </row>
    <row r="95" spans="2:17" x14ac:dyDescent="0.25">
      <c r="B95" s="308"/>
      <c r="C95" s="301"/>
      <c r="D95" s="301"/>
      <c r="E95" s="301"/>
      <c r="F95" s="301"/>
      <c r="G95" s="301"/>
      <c r="H95" s="301"/>
      <c r="I95" s="301"/>
      <c r="J95" s="301"/>
      <c r="K95" s="301"/>
      <c r="L95" s="301"/>
      <c r="M95" s="301"/>
      <c r="N95" s="301"/>
      <c r="O95" s="301"/>
      <c r="P95" s="301"/>
      <c r="Q95" s="302"/>
    </row>
    <row r="96" spans="2:17" x14ac:dyDescent="0.25">
      <c r="B96" s="308"/>
      <c r="C96" s="301"/>
      <c r="D96" s="301"/>
      <c r="E96" s="301"/>
      <c r="F96" s="301"/>
      <c r="G96" s="301"/>
      <c r="H96" s="301"/>
      <c r="I96" s="301"/>
      <c r="J96" s="301"/>
      <c r="K96" s="301"/>
      <c r="L96" s="301"/>
      <c r="M96" s="301"/>
      <c r="N96" s="301"/>
      <c r="O96" s="301"/>
      <c r="P96" s="301"/>
      <c r="Q96" s="302"/>
    </row>
    <row r="97" spans="2:17" x14ac:dyDescent="0.25">
      <c r="B97" s="308" t="s">
        <v>1708</v>
      </c>
      <c r="C97" s="325" t="s">
        <v>1650</v>
      </c>
      <c r="D97" s="301"/>
      <c r="E97" s="301"/>
      <c r="F97" s="301"/>
      <c r="G97" s="301"/>
      <c r="H97" s="301"/>
      <c r="I97" s="301"/>
      <c r="J97" s="301"/>
      <c r="K97" s="301"/>
      <c r="L97" s="301"/>
      <c r="M97" s="301"/>
      <c r="N97" s="301"/>
      <c r="O97" s="301"/>
      <c r="P97" s="301"/>
      <c r="Q97" s="302"/>
    </row>
    <row r="98" spans="2:17" x14ac:dyDescent="0.25">
      <c r="B98" s="308"/>
      <c r="C98" s="301"/>
      <c r="D98" s="301"/>
      <c r="E98" s="301"/>
      <c r="F98" s="301"/>
      <c r="G98" s="301"/>
      <c r="H98" s="301"/>
      <c r="I98" s="301"/>
      <c r="J98" s="301"/>
      <c r="K98" s="301"/>
      <c r="L98" s="301"/>
      <c r="M98" s="301"/>
      <c r="N98" s="301"/>
      <c r="O98" s="301"/>
      <c r="P98" s="301"/>
      <c r="Q98" s="302"/>
    </row>
    <row r="99" spans="2:17" ht="38.25" x14ac:dyDescent="0.25">
      <c r="B99" s="308"/>
      <c r="C99" s="301"/>
      <c r="D99" s="400" t="s">
        <v>1687</v>
      </c>
      <c r="E99" s="328"/>
      <c r="F99" s="301"/>
      <c r="G99" s="301"/>
      <c r="H99" s="301"/>
      <c r="I99" s="301"/>
      <c r="J99" s="301"/>
      <c r="K99" s="301"/>
      <c r="L99" s="301"/>
      <c r="M99" s="301"/>
      <c r="N99" s="301"/>
      <c r="O99" s="301"/>
      <c r="P99" s="301"/>
      <c r="Q99" s="302"/>
    </row>
    <row r="100" spans="2:17" x14ac:dyDescent="0.25">
      <c r="B100" s="308"/>
      <c r="C100" s="314" t="s">
        <v>670</v>
      </c>
      <c r="D100" s="338">
        <v>0.7137</v>
      </c>
      <c r="E100" s="301"/>
      <c r="F100" s="301"/>
      <c r="G100" s="301"/>
      <c r="H100" s="301"/>
      <c r="I100" s="301"/>
      <c r="J100" s="301"/>
      <c r="K100" s="301"/>
      <c r="L100" s="301"/>
      <c r="M100" s="301"/>
      <c r="N100" s="301"/>
      <c r="O100" s="301"/>
      <c r="P100" s="301"/>
      <c r="Q100" s="302"/>
    </row>
    <row r="101" spans="2:17" x14ac:dyDescent="0.25">
      <c r="B101" s="308"/>
      <c r="C101" s="314" t="s">
        <v>1651</v>
      </c>
      <c r="D101" s="338"/>
      <c r="E101" s="301"/>
      <c r="F101" s="301"/>
      <c r="G101" s="301"/>
      <c r="H101" s="301"/>
      <c r="I101" s="301"/>
      <c r="J101" s="301"/>
      <c r="K101" s="301"/>
      <c r="L101" s="301"/>
      <c r="M101" s="301"/>
      <c r="N101" s="301"/>
      <c r="O101" s="301"/>
      <c r="P101" s="301"/>
      <c r="Q101" s="302"/>
    </row>
    <row r="102" spans="2:17" x14ac:dyDescent="0.25">
      <c r="B102" s="308"/>
      <c r="C102" s="314" t="s">
        <v>1652</v>
      </c>
      <c r="D102" s="338">
        <v>0.2863</v>
      </c>
      <c r="E102" s="301"/>
      <c r="F102" s="301"/>
      <c r="G102" s="301"/>
      <c r="H102" s="301"/>
      <c r="I102" s="301"/>
      <c r="J102" s="301"/>
      <c r="K102" s="301"/>
      <c r="L102" s="301"/>
      <c r="M102" s="301"/>
      <c r="N102" s="301"/>
      <c r="O102" s="301"/>
      <c r="P102" s="301"/>
      <c r="Q102" s="302"/>
    </row>
    <row r="103" spans="2:17" x14ac:dyDescent="0.25">
      <c r="B103" s="308"/>
      <c r="C103" s="314" t="s">
        <v>94</v>
      </c>
      <c r="D103" s="335"/>
      <c r="E103" s="301"/>
      <c r="F103" s="301"/>
      <c r="G103" s="301"/>
      <c r="H103" s="301"/>
      <c r="I103" s="301"/>
      <c r="J103" s="301"/>
      <c r="K103" s="301"/>
      <c r="L103" s="301"/>
      <c r="M103" s="301"/>
      <c r="N103" s="301"/>
      <c r="O103" s="301"/>
      <c r="P103" s="301"/>
      <c r="Q103" s="302"/>
    </row>
    <row r="104" spans="2:17" x14ac:dyDescent="0.25">
      <c r="B104" s="308"/>
      <c r="C104" s="314" t="s">
        <v>1483</v>
      </c>
      <c r="D104" s="335"/>
      <c r="E104" s="301"/>
      <c r="F104" s="301"/>
      <c r="G104" s="301"/>
      <c r="H104" s="301"/>
      <c r="I104" s="301"/>
      <c r="J104" s="301"/>
      <c r="K104" s="301"/>
      <c r="L104" s="301"/>
      <c r="M104" s="301"/>
      <c r="N104" s="301"/>
      <c r="O104" s="301"/>
      <c r="P104" s="301"/>
      <c r="Q104" s="302"/>
    </row>
    <row r="105" spans="2:17" x14ac:dyDescent="0.25">
      <c r="B105" s="308"/>
      <c r="C105" s="301"/>
      <c r="D105" s="301"/>
      <c r="E105" s="301"/>
      <c r="F105" s="301"/>
      <c r="G105" s="301"/>
      <c r="H105" s="301"/>
      <c r="I105" s="301"/>
      <c r="J105" s="301"/>
      <c r="K105" s="301"/>
      <c r="L105" s="301"/>
      <c r="M105" s="301"/>
      <c r="N105" s="301"/>
      <c r="O105" s="301"/>
      <c r="P105" s="301"/>
      <c r="Q105" s="302"/>
    </row>
    <row r="106" spans="2:17" x14ac:dyDescent="0.25">
      <c r="B106" s="308"/>
      <c r="C106" s="301"/>
      <c r="D106" s="301"/>
      <c r="E106" s="301"/>
      <c r="F106" s="301"/>
      <c r="G106" s="301"/>
      <c r="H106" s="301"/>
      <c r="I106" s="301"/>
      <c r="J106" s="301"/>
      <c r="K106" s="301"/>
      <c r="L106" s="301"/>
      <c r="M106" s="301"/>
      <c r="N106" s="301"/>
      <c r="O106" s="301"/>
      <c r="P106" s="301"/>
      <c r="Q106" s="302"/>
    </row>
    <row r="107" spans="2:17" x14ac:dyDescent="0.25">
      <c r="B107" s="308" t="s">
        <v>1709</v>
      </c>
      <c r="C107" s="325" t="s">
        <v>1662</v>
      </c>
      <c r="D107" s="301"/>
      <c r="E107" s="301"/>
      <c r="F107" s="301"/>
      <c r="G107" s="301"/>
      <c r="H107" s="301"/>
      <c r="I107" s="301"/>
      <c r="J107" s="301"/>
      <c r="K107" s="301"/>
      <c r="L107" s="301"/>
      <c r="M107" s="301"/>
      <c r="N107" s="301"/>
      <c r="O107" s="301"/>
      <c r="P107" s="301"/>
      <c r="Q107" s="302"/>
    </row>
    <row r="108" spans="2:17" x14ac:dyDescent="0.25">
      <c r="B108" s="451"/>
      <c r="C108" s="325"/>
      <c r="D108" s="301"/>
      <c r="E108" s="301"/>
      <c r="F108" s="301"/>
      <c r="G108" s="301"/>
      <c r="H108" s="301"/>
      <c r="I108" s="301"/>
      <c r="J108" s="301"/>
      <c r="K108" s="301"/>
      <c r="L108" s="301"/>
      <c r="M108" s="301"/>
      <c r="N108" s="301"/>
      <c r="O108" s="301"/>
      <c r="P108" s="301"/>
      <c r="Q108" s="302"/>
    </row>
    <row r="109" spans="2:17" x14ac:dyDescent="0.25">
      <c r="B109" s="308"/>
      <c r="C109" s="667" t="s">
        <v>1710</v>
      </c>
      <c r="D109" s="668"/>
      <c r="E109" s="453">
        <v>4906</v>
      </c>
      <c r="F109" s="301"/>
      <c r="G109" s="301"/>
      <c r="H109" s="301"/>
      <c r="I109" s="310"/>
      <c r="J109" s="301"/>
      <c r="K109" s="301"/>
      <c r="L109" s="301"/>
      <c r="M109" s="301"/>
      <c r="N109" s="301"/>
      <c r="O109" s="301"/>
      <c r="P109" s="301"/>
      <c r="Q109" s="302"/>
    </row>
    <row r="110" spans="2:17" x14ac:dyDescent="0.25">
      <c r="B110" s="399"/>
      <c r="C110" s="667" t="s">
        <v>1664</v>
      </c>
      <c r="D110" s="668"/>
      <c r="E110" s="454">
        <v>6190002.2421524655</v>
      </c>
      <c r="F110" s="301"/>
      <c r="G110" s="301"/>
      <c r="H110" s="301"/>
      <c r="I110" s="301"/>
      <c r="J110" s="301"/>
      <c r="K110" s="301"/>
      <c r="L110" s="301"/>
      <c r="M110" s="301"/>
      <c r="N110" s="301"/>
      <c r="O110" s="301"/>
      <c r="P110" s="301"/>
      <c r="Q110" s="302"/>
    </row>
    <row r="111" spans="2:17" x14ac:dyDescent="0.25">
      <c r="B111" s="399"/>
      <c r="C111" s="323"/>
      <c r="D111" s="333"/>
      <c r="E111" s="333"/>
      <c r="F111" s="329"/>
      <c r="G111" s="301"/>
      <c r="H111" s="301"/>
      <c r="I111" s="301"/>
      <c r="J111" s="301"/>
      <c r="K111" s="301"/>
      <c r="L111" s="301"/>
      <c r="M111" s="301"/>
      <c r="N111" s="301"/>
      <c r="O111" s="301"/>
      <c r="P111" s="301"/>
      <c r="Q111" s="302"/>
    </row>
    <row r="112" spans="2:17" s="65" customFormat="1" ht="26.25" x14ac:dyDescent="0.25">
      <c r="B112" s="358"/>
      <c r="C112" s="323"/>
      <c r="D112" s="333"/>
      <c r="E112" s="365" t="s">
        <v>1665</v>
      </c>
      <c r="F112" s="329"/>
      <c r="G112" s="329"/>
      <c r="H112" s="329"/>
      <c r="I112" s="332"/>
      <c r="J112" s="332"/>
      <c r="K112" s="332"/>
      <c r="L112" s="332"/>
      <c r="M112" s="332"/>
      <c r="N112" s="332"/>
      <c r="O112" s="332"/>
      <c r="P112" s="332"/>
      <c r="Q112" s="361"/>
    </row>
    <row r="113" spans="2:17" x14ac:dyDescent="0.25">
      <c r="B113" s="399"/>
      <c r="C113" s="667" t="s">
        <v>1666</v>
      </c>
      <c r="D113" s="669"/>
      <c r="E113" s="331">
        <v>6.9599999999999995E-2</v>
      </c>
      <c r="F113" s="455"/>
      <c r="G113" s="301"/>
      <c r="H113" s="301"/>
      <c r="I113" s="301"/>
      <c r="J113" s="301"/>
      <c r="K113" s="301"/>
      <c r="L113" s="301"/>
      <c r="M113" s="301"/>
      <c r="N113" s="301"/>
      <c r="O113" s="301"/>
      <c r="P113" s="301"/>
      <c r="Q113" s="302"/>
    </row>
    <row r="114" spans="2:17" x14ac:dyDescent="0.25">
      <c r="B114" s="399"/>
      <c r="C114" s="667" t="s">
        <v>1667</v>
      </c>
      <c r="D114" s="669"/>
      <c r="E114" s="331">
        <v>9.2200000000000004E-2</v>
      </c>
      <c r="F114" s="455"/>
      <c r="G114" s="301"/>
      <c r="H114" s="301"/>
      <c r="I114" s="301"/>
      <c r="J114" s="301"/>
      <c r="K114" s="301"/>
      <c r="L114" s="301"/>
      <c r="M114" s="301"/>
      <c r="N114" s="301"/>
      <c r="O114" s="301"/>
      <c r="P114" s="301"/>
      <c r="Q114" s="302"/>
    </row>
    <row r="115" spans="2:17" x14ac:dyDescent="0.25">
      <c r="B115" s="399"/>
      <c r="C115" s="301"/>
      <c r="D115" s="301"/>
      <c r="E115" s="301"/>
      <c r="F115" s="301"/>
      <c r="G115" s="301"/>
      <c r="H115" s="301"/>
      <c r="I115" s="301"/>
      <c r="J115" s="301"/>
      <c r="K115" s="301"/>
      <c r="L115" s="301"/>
      <c r="M115" s="301"/>
      <c r="N115" s="301"/>
      <c r="O115" s="301"/>
      <c r="P115" s="301"/>
      <c r="Q115" s="302"/>
    </row>
    <row r="116" spans="2:17" x14ac:dyDescent="0.25">
      <c r="B116" s="399"/>
      <c r="C116" s="301"/>
      <c r="D116" s="301"/>
      <c r="E116" s="301"/>
      <c r="F116" s="301"/>
      <c r="G116" s="301"/>
      <c r="H116" s="301"/>
      <c r="I116" s="301"/>
      <c r="J116" s="301"/>
      <c r="K116" s="301"/>
      <c r="L116" s="301"/>
      <c r="M116" s="301"/>
      <c r="N116" s="301"/>
      <c r="O116" s="301"/>
      <c r="P116" s="301"/>
      <c r="Q116" s="302"/>
    </row>
    <row r="117" spans="2:17" ht="39" thickBot="1" x14ac:dyDescent="0.3">
      <c r="B117" s="399"/>
      <c r="C117" s="366" t="s">
        <v>1711</v>
      </c>
      <c r="D117" s="367" t="s">
        <v>1663</v>
      </c>
      <c r="E117" s="367" t="s">
        <v>1424</v>
      </c>
      <c r="F117" s="367" t="s">
        <v>1671</v>
      </c>
      <c r="G117" s="301"/>
      <c r="H117" s="301"/>
      <c r="I117" s="301"/>
      <c r="J117" s="301"/>
      <c r="K117" s="301"/>
      <c r="L117" s="301"/>
      <c r="M117" s="301"/>
      <c r="N117" s="301"/>
      <c r="O117" s="301"/>
      <c r="P117" s="301"/>
      <c r="Q117" s="302"/>
    </row>
    <row r="118" spans="2:17" x14ac:dyDescent="0.25">
      <c r="B118" s="399"/>
      <c r="C118" s="456" t="s">
        <v>1349</v>
      </c>
      <c r="D118" s="507">
        <v>4930</v>
      </c>
      <c r="E118" s="457">
        <v>896.90700000000004</v>
      </c>
      <c r="F118" s="315">
        <v>1.12E-2</v>
      </c>
      <c r="G118" s="301"/>
      <c r="H118" s="301"/>
      <c r="I118" s="301"/>
      <c r="J118" s="301"/>
      <c r="K118" s="301"/>
      <c r="L118" s="301"/>
      <c r="M118" s="301"/>
      <c r="N118" s="301"/>
      <c r="O118" s="301"/>
      <c r="P118" s="301"/>
      <c r="Q118" s="302"/>
    </row>
    <row r="119" spans="2:17" x14ac:dyDescent="0.25">
      <c r="B119" s="399"/>
      <c r="C119" s="456" t="s">
        <v>1350</v>
      </c>
      <c r="D119" s="508">
        <v>1984</v>
      </c>
      <c r="E119" s="457">
        <v>1433.9829999999999</v>
      </c>
      <c r="F119" s="315">
        <v>1.7899999999999999E-2</v>
      </c>
      <c r="G119" s="301"/>
      <c r="H119" s="301"/>
      <c r="I119" s="301"/>
      <c r="J119" s="301"/>
      <c r="K119" s="301"/>
      <c r="L119" s="301"/>
      <c r="M119" s="301"/>
      <c r="N119" s="301"/>
      <c r="O119" s="301"/>
      <c r="P119" s="301"/>
      <c r="Q119" s="302"/>
    </row>
    <row r="120" spans="2:17" x14ac:dyDescent="0.25">
      <c r="B120" s="399"/>
      <c r="C120" s="456" t="s">
        <v>1351</v>
      </c>
      <c r="D120" s="508">
        <v>3202</v>
      </c>
      <c r="E120" s="457">
        <v>7304.482</v>
      </c>
      <c r="F120" s="315">
        <v>9.0999999999999998E-2</v>
      </c>
      <c r="G120" s="301"/>
      <c r="H120" s="301"/>
      <c r="I120" s="301"/>
      <c r="J120" s="301"/>
      <c r="K120" s="301"/>
      <c r="L120" s="301"/>
      <c r="M120" s="301"/>
      <c r="N120" s="301"/>
      <c r="O120" s="301"/>
      <c r="P120" s="301"/>
      <c r="Q120" s="302"/>
    </row>
    <row r="121" spans="2:17" x14ac:dyDescent="0.25">
      <c r="B121" s="399"/>
      <c r="C121" s="456" t="s">
        <v>1352</v>
      </c>
      <c r="D121" s="508">
        <v>470</v>
      </c>
      <c r="E121" s="457">
        <v>3257.8629999999998</v>
      </c>
      <c r="F121" s="315">
        <v>4.0599999999999997E-2</v>
      </c>
      <c r="G121" s="301"/>
      <c r="H121" s="301"/>
      <c r="I121" s="301"/>
      <c r="J121" s="301"/>
      <c r="K121" s="301"/>
      <c r="L121" s="301"/>
      <c r="M121" s="301"/>
      <c r="N121" s="301"/>
      <c r="O121" s="301"/>
      <c r="P121" s="301"/>
      <c r="Q121" s="302"/>
    </row>
    <row r="122" spans="2:17" x14ac:dyDescent="0.25">
      <c r="B122" s="399"/>
      <c r="C122" s="456" t="s">
        <v>1353</v>
      </c>
      <c r="D122" s="508">
        <v>316</v>
      </c>
      <c r="E122" s="457">
        <v>6171.6419999999998</v>
      </c>
      <c r="F122" s="315">
        <v>7.6899999999999996E-2</v>
      </c>
      <c r="G122" s="301"/>
      <c r="H122" s="301"/>
      <c r="I122" s="301"/>
      <c r="J122" s="301"/>
      <c r="K122" s="301"/>
      <c r="L122" s="301"/>
      <c r="M122" s="301"/>
      <c r="N122" s="301"/>
      <c r="O122" s="301"/>
      <c r="P122" s="301"/>
      <c r="Q122" s="302"/>
    </row>
    <row r="123" spans="2:17" x14ac:dyDescent="0.25">
      <c r="B123" s="399"/>
      <c r="C123" s="456" t="s">
        <v>1354</v>
      </c>
      <c r="D123" s="508">
        <v>41</v>
      </c>
      <c r="E123" s="457">
        <v>2762.8359999999998</v>
      </c>
      <c r="F123" s="315">
        <v>3.44E-2</v>
      </c>
      <c r="G123" s="301"/>
      <c r="H123" s="301"/>
      <c r="I123" s="301"/>
      <c r="J123" s="301"/>
      <c r="K123" s="301"/>
      <c r="L123" s="301"/>
      <c r="M123" s="301"/>
      <c r="N123" s="301"/>
      <c r="O123" s="301"/>
      <c r="P123" s="301"/>
      <c r="Q123" s="302"/>
    </row>
    <row r="124" spans="2:17" x14ac:dyDescent="0.25">
      <c r="B124" s="399"/>
      <c r="C124" s="456" t="s">
        <v>1355</v>
      </c>
      <c r="D124" s="509">
        <v>39</v>
      </c>
      <c r="E124" s="458">
        <v>8540.4380000000001</v>
      </c>
      <c r="F124" s="315">
        <v>0.10639999999999999</v>
      </c>
      <c r="G124" s="301"/>
      <c r="H124" s="301"/>
      <c r="I124" s="301"/>
      <c r="J124" s="301"/>
      <c r="K124" s="301"/>
      <c r="L124" s="301"/>
      <c r="M124" s="301"/>
      <c r="N124" s="301"/>
      <c r="O124" s="301"/>
      <c r="P124" s="301"/>
      <c r="Q124" s="302"/>
    </row>
    <row r="125" spans="2:17" x14ac:dyDescent="0.25">
      <c r="B125" s="399"/>
      <c r="C125" s="369" t="s">
        <v>1431</v>
      </c>
      <c r="D125" s="370">
        <f>SUM(D118:D124)</f>
        <v>10982</v>
      </c>
      <c r="E125" s="370">
        <f>SUM(E118:E124)</f>
        <v>30368.150999999998</v>
      </c>
      <c r="F125" s="371">
        <f>SUM(F118:F124)</f>
        <v>0.37840000000000001</v>
      </c>
      <c r="G125" s="301"/>
      <c r="H125" s="301"/>
      <c r="I125" s="301"/>
      <c r="J125" s="301"/>
      <c r="K125" s="301"/>
      <c r="L125" s="301"/>
      <c r="M125" s="301"/>
      <c r="N125" s="301"/>
      <c r="O125" s="301"/>
      <c r="P125" s="301"/>
      <c r="Q125" s="302"/>
    </row>
    <row r="126" spans="2:17" x14ac:dyDescent="0.25">
      <c r="B126" s="399"/>
      <c r="C126" s="301"/>
      <c r="D126" s="301"/>
      <c r="E126" s="301"/>
      <c r="F126" s="301"/>
      <c r="G126" s="301"/>
      <c r="H126" s="301"/>
      <c r="I126" s="301"/>
      <c r="J126" s="301"/>
      <c r="K126" s="301"/>
      <c r="L126" s="301"/>
      <c r="M126" s="301"/>
      <c r="N126" s="301"/>
      <c r="O126" s="301"/>
      <c r="P126" s="301"/>
      <c r="Q126" s="302"/>
    </row>
    <row r="127" spans="2:17" x14ac:dyDescent="0.25">
      <c r="B127" s="451"/>
      <c r="C127" s="301"/>
      <c r="D127" s="301"/>
      <c r="E127" s="301"/>
      <c r="F127" s="301"/>
      <c r="G127" s="301"/>
      <c r="H127" s="301"/>
      <c r="I127" s="301"/>
      <c r="J127" s="301"/>
      <c r="K127" s="301"/>
      <c r="L127" s="301"/>
      <c r="M127" s="301"/>
      <c r="N127" s="301"/>
      <c r="O127" s="301"/>
      <c r="P127" s="301"/>
      <c r="Q127" s="302"/>
    </row>
    <row r="128" spans="2:17" x14ac:dyDescent="0.25">
      <c r="B128" s="451" t="s">
        <v>1712</v>
      </c>
      <c r="C128" s="325" t="s">
        <v>1713</v>
      </c>
      <c r="D128" s="301"/>
      <c r="E128" s="301"/>
      <c r="F128" s="301"/>
      <c r="G128" s="301"/>
      <c r="H128" s="301"/>
      <c r="I128" s="301"/>
      <c r="J128" s="301"/>
      <c r="K128" s="301"/>
      <c r="L128" s="301"/>
      <c r="M128" s="301"/>
      <c r="N128" s="301"/>
      <c r="O128" s="301"/>
      <c r="P128" s="301"/>
      <c r="Q128" s="302"/>
    </row>
    <row r="129" spans="2:17" x14ac:dyDescent="0.25">
      <c r="B129" s="451"/>
      <c r="C129" s="301"/>
      <c r="D129" s="301"/>
      <c r="E129" s="301"/>
      <c r="F129" s="301"/>
      <c r="G129" s="301"/>
      <c r="H129" s="301"/>
      <c r="I129" s="301"/>
      <c r="J129" s="301"/>
      <c r="K129" s="301"/>
      <c r="L129" s="301"/>
      <c r="M129" s="301"/>
      <c r="N129" s="301"/>
      <c r="O129" s="301"/>
      <c r="P129" s="301"/>
      <c r="Q129" s="302"/>
    </row>
    <row r="130" spans="2:17" x14ac:dyDescent="0.25">
      <c r="B130" s="451"/>
      <c r="C130" s="301"/>
      <c r="D130" s="301"/>
      <c r="E130" s="301"/>
      <c r="F130" s="301"/>
      <c r="G130" s="301"/>
      <c r="H130" s="301"/>
      <c r="I130" s="301"/>
      <c r="J130" s="301"/>
      <c r="K130" s="301"/>
      <c r="L130" s="301"/>
      <c r="M130" s="301"/>
      <c r="N130" s="301"/>
      <c r="O130" s="301"/>
      <c r="P130" s="301"/>
      <c r="Q130" s="302"/>
    </row>
    <row r="131" spans="2:17" x14ac:dyDescent="0.25">
      <c r="B131" s="451"/>
      <c r="C131" s="301"/>
      <c r="D131" s="459" t="s">
        <v>1431</v>
      </c>
      <c r="E131" s="459" t="s">
        <v>1714</v>
      </c>
      <c r="F131" s="459" t="s">
        <v>1715</v>
      </c>
      <c r="G131" s="301"/>
      <c r="H131" s="301"/>
      <c r="I131" s="301"/>
      <c r="J131" s="301"/>
      <c r="K131" s="301"/>
      <c r="L131" s="301"/>
      <c r="M131" s="301"/>
      <c r="N131" s="301"/>
      <c r="O131" s="301"/>
      <c r="P131" s="301"/>
      <c r="Q131" s="302"/>
    </row>
    <row r="132" spans="2:17" x14ac:dyDescent="0.25">
      <c r="B132" s="451"/>
      <c r="C132" s="460" t="s">
        <v>1424</v>
      </c>
      <c r="D132" s="373">
        <f>E132+F132</f>
        <v>0</v>
      </c>
      <c r="E132" s="373">
        <v>0</v>
      </c>
      <c r="F132" s="374">
        <f>SUM(E138:E150)</f>
        <v>0</v>
      </c>
      <c r="G132" s="301"/>
      <c r="H132" s="301"/>
      <c r="I132" s="301"/>
      <c r="J132" s="301"/>
      <c r="K132" s="301"/>
      <c r="L132" s="301"/>
      <c r="M132" s="301"/>
      <c r="N132" s="301"/>
      <c r="O132" s="301"/>
      <c r="P132" s="301"/>
      <c r="Q132" s="302"/>
    </row>
    <row r="133" spans="2:17" x14ac:dyDescent="0.25">
      <c r="B133" s="451"/>
      <c r="C133" s="323"/>
      <c r="D133" s="332"/>
      <c r="E133" s="332"/>
      <c r="F133" s="309"/>
      <c r="G133" s="332"/>
      <c r="H133" s="301"/>
      <c r="I133" s="301"/>
      <c r="J133" s="301"/>
      <c r="K133" s="301"/>
      <c r="L133" s="301"/>
      <c r="M133" s="301"/>
      <c r="N133" s="301"/>
      <c r="O133" s="301"/>
      <c r="P133" s="301"/>
      <c r="Q133" s="302"/>
    </row>
    <row r="134" spans="2:17" x14ac:dyDescent="0.25">
      <c r="B134" s="308"/>
      <c r="C134" s="341"/>
      <c r="D134" s="301"/>
      <c r="E134" s="301"/>
      <c r="F134" s="301"/>
      <c r="G134" s="310"/>
      <c r="H134" s="301"/>
      <c r="I134" s="301"/>
      <c r="J134" s="301"/>
      <c r="K134" s="301"/>
      <c r="L134" s="301"/>
      <c r="M134" s="301"/>
      <c r="N134" s="301"/>
      <c r="O134" s="301"/>
      <c r="P134" s="301"/>
      <c r="Q134" s="302"/>
    </row>
    <row r="135" spans="2:17" s="332" customFormat="1" x14ac:dyDescent="0.25">
      <c r="B135" s="358"/>
      <c r="C135" s="636" t="s">
        <v>1716</v>
      </c>
      <c r="D135" s="637"/>
      <c r="E135" s="637"/>
      <c r="F135" s="637"/>
      <c r="G135" s="637"/>
      <c r="H135" s="637"/>
      <c r="I135" s="637"/>
      <c r="J135" s="637"/>
      <c r="K135" s="637"/>
      <c r="L135" s="637"/>
      <c r="M135" s="637"/>
      <c r="N135" s="638"/>
      <c r="Q135" s="361"/>
    </row>
    <row r="136" spans="2:17" ht="26.25" customHeight="1" x14ac:dyDescent="0.25">
      <c r="B136" s="308"/>
      <c r="C136" s="596" t="s">
        <v>1678</v>
      </c>
      <c r="D136" s="596" t="s">
        <v>1679</v>
      </c>
      <c r="E136" s="639" t="s">
        <v>1680</v>
      </c>
      <c r="F136" s="641" t="s">
        <v>1397</v>
      </c>
      <c r="G136" s="642"/>
      <c r="H136" s="643"/>
      <c r="I136" s="639" t="s">
        <v>1681</v>
      </c>
      <c r="J136" s="639" t="s">
        <v>1682</v>
      </c>
      <c r="K136" s="670" t="s">
        <v>1683</v>
      </c>
      <c r="L136" s="671"/>
      <c r="M136" s="671"/>
      <c r="N136" s="672"/>
      <c r="O136" s="301"/>
      <c r="P136" s="301"/>
      <c r="Q136" s="302"/>
    </row>
    <row r="137" spans="2:17" x14ac:dyDescent="0.25">
      <c r="B137" s="308"/>
      <c r="C137" s="597"/>
      <c r="D137" s="597"/>
      <c r="E137" s="640"/>
      <c r="F137" s="375" t="s">
        <v>1401</v>
      </c>
      <c r="G137" s="375" t="s">
        <v>1402</v>
      </c>
      <c r="H137" s="375" t="s">
        <v>1403</v>
      </c>
      <c r="I137" s="640"/>
      <c r="J137" s="640"/>
      <c r="K137" s="673"/>
      <c r="L137" s="674"/>
      <c r="M137" s="674"/>
      <c r="N137" s="675"/>
      <c r="O137" s="301"/>
      <c r="P137" s="301"/>
      <c r="Q137" s="302"/>
    </row>
    <row r="138" spans="2:17" x14ac:dyDescent="0.25">
      <c r="B138" s="308"/>
      <c r="C138" s="461"/>
      <c r="D138" s="462"/>
      <c r="E138" s="463"/>
      <c r="F138" s="463"/>
      <c r="G138" s="463"/>
      <c r="H138" s="463"/>
      <c r="I138" s="462"/>
      <c r="J138" s="464"/>
      <c r="K138" s="664"/>
      <c r="L138" s="665"/>
      <c r="M138" s="665"/>
      <c r="N138" s="665"/>
      <c r="O138" s="301"/>
      <c r="P138" s="301"/>
      <c r="Q138" s="302"/>
    </row>
    <row r="139" spans="2:17" x14ac:dyDescent="0.25">
      <c r="B139" s="308"/>
      <c r="C139" s="461"/>
      <c r="D139" s="465"/>
      <c r="E139" s="463"/>
      <c r="F139" s="463"/>
      <c r="G139" s="463"/>
      <c r="H139" s="463"/>
      <c r="I139" s="465"/>
      <c r="J139" s="466"/>
      <c r="K139" s="676"/>
      <c r="L139" s="665"/>
      <c r="M139" s="665"/>
      <c r="N139" s="665"/>
      <c r="O139" s="301"/>
      <c r="P139" s="301"/>
      <c r="Q139" s="302"/>
    </row>
    <row r="140" spans="2:17" x14ac:dyDescent="0.25">
      <c r="B140" s="308"/>
      <c r="C140" s="461"/>
      <c r="D140" s="462"/>
      <c r="E140" s="463"/>
      <c r="F140" s="463"/>
      <c r="G140" s="463"/>
      <c r="H140" s="463"/>
      <c r="I140" s="462"/>
      <c r="J140" s="464"/>
      <c r="K140" s="664"/>
      <c r="L140" s="665"/>
      <c r="M140" s="665"/>
      <c r="N140" s="665"/>
      <c r="O140" s="301"/>
      <c r="P140" s="301"/>
      <c r="Q140" s="302"/>
    </row>
    <row r="141" spans="2:17" x14ac:dyDescent="0.25">
      <c r="B141" s="308"/>
      <c r="C141" s="461"/>
      <c r="D141" s="462"/>
      <c r="E141" s="463"/>
      <c r="F141" s="463"/>
      <c r="G141" s="463"/>
      <c r="H141" s="463"/>
      <c r="I141" s="462"/>
      <c r="J141" s="464"/>
      <c r="K141" s="664"/>
      <c r="L141" s="665"/>
      <c r="M141" s="665"/>
      <c r="N141" s="665"/>
      <c r="O141" s="301"/>
      <c r="P141" s="301"/>
      <c r="Q141" s="302"/>
    </row>
    <row r="142" spans="2:17" x14ac:dyDescent="0.25">
      <c r="B142" s="308"/>
      <c r="C142" s="461"/>
      <c r="D142" s="462"/>
      <c r="E142" s="463"/>
      <c r="F142" s="463"/>
      <c r="G142" s="463"/>
      <c r="H142" s="463"/>
      <c r="I142" s="462"/>
      <c r="J142" s="464"/>
      <c r="K142" s="664"/>
      <c r="L142" s="665"/>
      <c r="M142" s="665"/>
      <c r="N142" s="665"/>
      <c r="O142" s="301"/>
      <c r="P142" s="301"/>
      <c r="Q142" s="302"/>
    </row>
    <row r="143" spans="2:17" x14ac:dyDescent="0.25">
      <c r="B143" s="308"/>
      <c r="C143" s="461"/>
      <c r="D143" s="462"/>
      <c r="E143" s="463"/>
      <c r="F143" s="463"/>
      <c r="G143" s="463"/>
      <c r="H143" s="463"/>
      <c r="I143" s="462"/>
      <c r="J143" s="464"/>
      <c r="K143" s="664"/>
      <c r="L143" s="665"/>
      <c r="M143" s="665"/>
      <c r="N143" s="665"/>
      <c r="O143" s="301"/>
      <c r="P143" s="301"/>
      <c r="Q143" s="302"/>
    </row>
    <row r="144" spans="2:17" x14ac:dyDescent="0.25">
      <c r="B144" s="308"/>
      <c r="C144" s="461"/>
      <c r="D144" s="462"/>
      <c r="E144" s="463"/>
      <c r="F144" s="463"/>
      <c r="G144" s="463"/>
      <c r="H144" s="463"/>
      <c r="I144" s="462"/>
      <c r="J144" s="464"/>
      <c r="K144" s="664"/>
      <c r="L144" s="665"/>
      <c r="M144" s="665"/>
      <c r="N144" s="665"/>
      <c r="O144" s="301"/>
      <c r="P144" s="301"/>
      <c r="Q144" s="302"/>
    </row>
    <row r="145" spans="2:17" x14ac:dyDescent="0.25">
      <c r="B145" s="308"/>
      <c r="C145" s="461"/>
      <c r="D145" s="462"/>
      <c r="E145" s="463"/>
      <c r="F145" s="463"/>
      <c r="G145" s="463"/>
      <c r="H145" s="463"/>
      <c r="I145" s="462"/>
      <c r="J145" s="464"/>
      <c r="K145" s="664"/>
      <c r="L145" s="665"/>
      <c r="M145" s="665"/>
      <c r="N145" s="665"/>
      <c r="O145" s="301"/>
      <c r="P145" s="301"/>
      <c r="Q145" s="302"/>
    </row>
    <row r="146" spans="2:17" x14ac:dyDescent="0.25">
      <c r="B146" s="308"/>
      <c r="C146" s="461"/>
      <c r="D146" s="462"/>
      <c r="E146" s="463"/>
      <c r="F146" s="463"/>
      <c r="G146" s="463"/>
      <c r="H146" s="463"/>
      <c r="I146" s="462"/>
      <c r="J146" s="464"/>
      <c r="K146" s="664"/>
      <c r="L146" s="665"/>
      <c r="M146" s="665"/>
      <c r="N146" s="665"/>
      <c r="O146" s="301"/>
      <c r="P146" s="301"/>
      <c r="Q146" s="302"/>
    </row>
    <row r="147" spans="2:17" x14ac:dyDescent="0.25">
      <c r="B147" s="308"/>
      <c r="C147" s="461"/>
      <c r="D147" s="462"/>
      <c r="E147" s="463"/>
      <c r="F147" s="463"/>
      <c r="G147" s="463"/>
      <c r="H147" s="463"/>
      <c r="I147" s="462"/>
      <c r="J147" s="464"/>
      <c r="K147" s="664"/>
      <c r="L147" s="665"/>
      <c r="M147" s="665"/>
      <c r="N147" s="665"/>
      <c r="O147" s="301"/>
      <c r="P147" s="301"/>
      <c r="Q147" s="302"/>
    </row>
    <row r="148" spans="2:17" x14ac:dyDescent="0.25">
      <c r="B148" s="308"/>
      <c r="C148" s="461"/>
      <c r="D148" s="462"/>
      <c r="E148" s="463"/>
      <c r="F148" s="463"/>
      <c r="G148" s="463"/>
      <c r="H148" s="463"/>
      <c r="I148" s="462"/>
      <c r="J148" s="464"/>
      <c r="K148" s="664"/>
      <c r="L148" s="665"/>
      <c r="M148" s="665"/>
      <c r="N148" s="665"/>
      <c r="O148" s="301"/>
      <c r="P148" s="301"/>
      <c r="Q148" s="302"/>
    </row>
    <row r="149" spans="2:17" x14ac:dyDescent="0.25">
      <c r="B149" s="308"/>
      <c r="C149" s="461"/>
      <c r="D149" s="462"/>
      <c r="E149" s="463"/>
      <c r="F149" s="463"/>
      <c r="G149" s="463"/>
      <c r="H149" s="463"/>
      <c r="I149" s="462"/>
      <c r="J149" s="464"/>
      <c r="K149" s="664"/>
      <c r="L149" s="665"/>
      <c r="M149" s="665"/>
      <c r="N149" s="665"/>
      <c r="O149" s="301"/>
      <c r="P149" s="301"/>
      <c r="Q149" s="302"/>
    </row>
    <row r="150" spans="2:17" x14ac:dyDescent="0.25">
      <c r="B150" s="308"/>
      <c r="C150" s="461"/>
      <c r="D150" s="462"/>
      <c r="E150" s="463"/>
      <c r="F150" s="463"/>
      <c r="G150" s="463"/>
      <c r="H150" s="463"/>
      <c r="I150" s="462"/>
      <c r="J150" s="464"/>
      <c r="K150" s="664"/>
      <c r="L150" s="665"/>
      <c r="M150" s="665"/>
      <c r="N150" s="665"/>
      <c r="O150" s="301"/>
      <c r="P150" s="301"/>
      <c r="Q150" s="302"/>
    </row>
    <row r="151" spans="2:17" x14ac:dyDescent="0.25">
      <c r="B151" s="308"/>
      <c r="C151" s="467"/>
      <c r="D151" s="467"/>
      <c r="E151" s="467"/>
      <c r="F151" s="467"/>
      <c r="G151" s="467"/>
      <c r="H151" s="467"/>
      <c r="I151" s="467"/>
      <c r="J151" s="467"/>
      <c r="K151" s="666"/>
      <c r="L151" s="665"/>
      <c r="M151" s="665"/>
      <c r="N151" s="665"/>
      <c r="O151" s="301"/>
      <c r="P151" s="301"/>
      <c r="Q151" s="302"/>
    </row>
    <row r="152" spans="2:17" ht="15.75" thickBot="1" x14ac:dyDescent="0.3">
      <c r="B152" s="384"/>
      <c r="C152" s="385"/>
      <c r="D152" s="385"/>
      <c r="E152" s="385"/>
      <c r="F152" s="385"/>
      <c r="G152" s="385"/>
      <c r="H152" s="385"/>
      <c r="I152" s="385"/>
      <c r="J152" s="385"/>
      <c r="K152" s="385"/>
      <c r="L152" s="385"/>
      <c r="M152" s="385"/>
      <c r="N152" s="385"/>
      <c r="O152" s="385"/>
      <c r="P152" s="385"/>
      <c r="Q152" s="386"/>
    </row>
  </sheetData>
  <sheetProtection password="CC5D" sheet="1" objects="1" scenarios="1"/>
  <mergeCells count="49">
    <mergeCell ref="C62:D62"/>
    <mergeCell ref="D4:F4"/>
    <mergeCell ref="C28:C33"/>
    <mergeCell ref="C35:C36"/>
    <mergeCell ref="C37:D37"/>
    <mergeCell ref="C44:C49"/>
    <mergeCell ref="C51:C52"/>
    <mergeCell ref="C53:D53"/>
    <mergeCell ref="C58:D58"/>
    <mergeCell ref="C59:D59"/>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8"/>
  <sheetViews>
    <sheetView showGridLines="0" topLeftCell="A28" workbookViewId="0">
      <selection activeCell="B20" sqref="B20:M20"/>
    </sheetView>
  </sheetViews>
  <sheetFormatPr baseColWidth="10" defaultColWidth="11.42578125" defaultRowHeight="15" x14ac:dyDescent="0.25"/>
  <cols>
    <col min="1" max="1" width="5.85546875" style="65" customWidth="1"/>
    <col min="2" max="2" width="5.5703125" customWidth="1"/>
    <col min="3" max="3" width="18.42578125" customWidth="1"/>
    <col min="4" max="4" width="16.42578125" customWidth="1"/>
    <col min="9" max="9" width="20.28515625" customWidth="1"/>
    <col min="10" max="115" width="11.42578125" style="65"/>
  </cols>
  <sheetData>
    <row r="1" spans="1:115" ht="15.75" thickBot="1" x14ac:dyDescent="0.3"/>
    <row r="2" spans="1:115" s="299" customFormat="1" x14ac:dyDescent="0.25">
      <c r="A2" s="65"/>
      <c r="B2" s="468"/>
      <c r="C2" s="296" t="s">
        <v>1522</v>
      </c>
      <c r="D2" s="297"/>
      <c r="E2" s="297"/>
      <c r="F2" s="297"/>
      <c r="G2" s="297"/>
      <c r="H2" s="297"/>
      <c r="I2" s="298"/>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row>
    <row r="3" spans="1:115" x14ac:dyDescent="0.25">
      <c r="B3" s="393"/>
      <c r="C3" s="301"/>
      <c r="D3" s="301"/>
      <c r="E3" s="301"/>
      <c r="F3" s="301"/>
      <c r="G3" s="301"/>
      <c r="H3" s="301"/>
      <c r="I3" s="302"/>
    </row>
    <row r="4" spans="1:115" x14ac:dyDescent="0.25">
      <c r="B4" s="393"/>
      <c r="C4" s="303" t="s">
        <v>1523</v>
      </c>
      <c r="D4" s="662" t="s">
        <v>1343</v>
      </c>
      <c r="E4" s="662"/>
      <c r="F4" s="662"/>
      <c r="G4" s="301"/>
      <c r="H4" s="301"/>
      <c r="I4" s="302"/>
    </row>
    <row r="5" spans="1:115" x14ac:dyDescent="0.25">
      <c r="B5" s="393"/>
      <c r="C5" s="303" t="s">
        <v>1391</v>
      </c>
      <c r="D5" s="154">
        <f>'D1. NTT Overview'!D5</f>
        <v>42916</v>
      </c>
      <c r="E5" s="301"/>
      <c r="F5" s="301"/>
      <c r="G5" s="301"/>
      <c r="H5" s="301"/>
      <c r="I5" s="302"/>
    </row>
    <row r="6" spans="1:115" x14ac:dyDescent="0.25">
      <c r="B6" s="393"/>
      <c r="C6" s="301"/>
      <c r="D6" s="301"/>
      <c r="E6" s="301"/>
      <c r="F6" s="301"/>
      <c r="G6" s="301"/>
      <c r="H6" s="301"/>
      <c r="I6" s="302"/>
    </row>
    <row r="7" spans="1:115" s="473" customFormat="1" ht="12.75" x14ac:dyDescent="0.2">
      <c r="A7" s="469"/>
      <c r="B7" s="470">
        <v>6</v>
      </c>
      <c r="C7" s="471" t="s">
        <v>1501</v>
      </c>
      <c r="D7" s="471"/>
      <c r="E7" s="471"/>
      <c r="F7" s="471"/>
      <c r="G7" s="471"/>
      <c r="H7" s="471"/>
      <c r="I7" s="472"/>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c r="CS7" s="469"/>
      <c r="CT7" s="469"/>
      <c r="CU7" s="469"/>
      <c r="CV7" s="469"/>
      <c r="CW7" s="469"/>
      <c r="CX7" s="469"/>
      <c r="CY7" s="469"/>
      <c r="CZ7" s="469"/>
      <c r="DA7" s="469"/>
      <c r="DB7" s="469"/>
      <c r="DC7" s="469"/>
      <c r="DD7" s="469"/>
      <c r="DE7" s="469"/>
      <c r="DF7" s="469"/>
      <c r="DG7" s="469"/>
      <c r="DH7" s="469"/>
      <c r="DI7" s="469"/>
      <c r="DJ7" s="469"/>
      <c r="DK7" s="469"/>
    </row>
    <row r="8" spans="1:115" x14ac:dyDescent="0.25">
      <c r="B8" s="300"/>
      <c r="C8" s="301"/>
      <c r="D8" s="301"/>
      <c r="E8" s="301"/>
      <c r="F8" s="301"/>
      <c r="G8" s="301"/>
      <c r="H8" s="301"/>
      <c r="I8" s="302"/>
    </row>
    <row r="9" spans="1:115" x14ac:dyDescent="0.25">
      <c r="B9" s="300"/>
      <c r="C9" s="301"/>
      <c r="D9" s="301"/>
      <c r="E9" s="301"/>
      <c r="F9" s="301"/>
      <c r="G9" s="301"/>
      <c r="H9" s="301"/>
      <c r="I9" s="302"/>
    </row>
    <row r="10" spans="1:115" x14ac:dyDescent="0.25">
      <c r="B10" s="300" t="s">
        <v>1502</v>
      </c>
      <c r="C10" s="341" t="s">
        <v>1503</v>
      </c>
      <c r="D10" s="301"/>
      <c r="E10" s="301"/>
      <c r="F10" s="301"/>
      <c r="G10" s="301"/>
      <c r="H10" s="301"/>
      <c r="I10" s="302"/>
    </row>
    <row r="11" spans="1:115" x14ac:dyDescent="0.25">
      <c r="B11" s="300"/>
      <c r="C11" s="301"/>
      <c r="D11" s="301"/>
      <c r="E11" s="301"/>
      <c r="F11" s="301"/>
      <c r="G11" s="301"/>
      <c r="H11" s="301"/>
      <c r="I11" s="302"/>
    </row>
    <row r="12" spans="1:115" x14ac:dyDescent="0.25">
      <c r="B12" s="300"/>
      <c r="C12" s="345" t="s">
        <v>1717</v>
      </c>
      <c r="D12" s="301"/>
      <c r="E12" s="301"/>
      <c r="F12" s="301"/>
      <c r="G12" s="301"/>
      <c r="H12" s="301"/>
      <c r="I12" s="302"/>
    </row>
    <row r="13" spans="1:115" x14ac:dyDescent="0.25">
      <c r="B13" s="300"/>
      <c r="C13" s="310"/>
      <c r="D13" s="301"/>
      <c r="E13" s="301"/>
      <c r="F13" s="301"/>
      <c r="G13" s="301"/>
      <c r="H13" s="301"/>
      <c r="I13" s="302"/>
    </row>
    <row r="14" spans="1:115" x14ac:dyDescent="0.25">
      <c r="B14" s="300"/>
      <c r="C14" s="310"/>
      <c r="D14" s="301"/>
      <c r="E14" s="178">
        <v>2017</v>
      </c>
      <c r="F14" s="525">
        <v>2016</v>
      </c>
      <c r="G14" s="525">
        <v>2015</v>
      </c>
      <c r="H14" s="525">
        <v>2014</v>
      </c>
      <c r="I14" s="302"/>
    </row>
    <row r="15" spans="1:115" x14ac:dyDescent="0.25">
      <c r="B15" s="300"/>
      <c r="C15" s="667" t="s">
        <v>1504</v>
      </c>
      <c r="D15" s="668"/>
      <c r="E15" s="372">
        <v>43610.213000000003</v>
      </c>
      <c r="F15" s="372">
        <v>44415.701999999997</v>
      </c>
      <c r="G15" s="372">
        <v>45525.989000000001</v>
      </c>
      <c r="H15" s="372">
        <v>47374.906999999999</v>
      </c>
      <c r="I15" s="302"/>
    </row>
    <row r="16" spans="1:115" x14ac:dyDescent="0.25">
      <c r="B16" s="300"/>
      <c r="C16" s="667" t="s">
        <v>1505</v>
      </c>
      <c r="D16" s="668"/>
      <c r="E16" s="372">
        <v>22084.312999999998</v>
      </c>
      <c r="F16" s="372">
        <v>22171.54</v>
      </c>
      <c r="G16" s="372">
        <v>22484.414000000001</v>
      </c>
      <c r="H16" s="372">
        <v>22210.219000000001</v>
      </c>
      <c r="I16" s="302"/>
    </row>
    <row r="17" spans="2:9" x14ac:dyDescent="0.25">
      <c r="B17" s="300"/>
      <c r="C17" s="619" t="s">
        <v>1506</v>
      </c>
      <c r="D17" s="621"/>
      <c r="E17" s="219">
        <f>E15+E16</f>
        <v>65694.525999999998</v>
      </c>
      <c r="F17" s="219">
        <v>66587.241999999998</v>
      </c>
      <c r="G17" s="219">
        <v>68010.403000000006</v>
      </c>
      <c r="H17" s="219">
        <v>69585.126000000004</v>
      </c>
      <c r="I17" s="302"/>
    </row>
    <row r="18" spans="2:9" x14ac:dyDescent="0.25">
      <c r="B18" s="300"/>
      <c r="C18" s="312"/>
      <c r="D18" s="312"/>
      <c r="E18" s="474"/>
      <c r="F18" s="474"/>
      <c r="G18" s="474"/>
      <c r="H18" s="474"/>
      <c r="I18" s="302"/>
    </row>
    <row r="19" spans="2:9" x14ac:dyDescent="0.25">
      <c r="B19" s="300"/>
      <c r="C19" s="667" t="s">
        <v>1507</v>
      </c>
      <c r="D19" s="668"/>
      <c r="E19" s="372">
        <v>61506.042000000001</v>
      </c>
      <c r="F19" s="372">
        <v>61039.464999999997</v>
      </c>
      <c r="G19" s="475">
        <v>61189.54</v>
      </c>
      <c r="H19" s="475">
        <v>61517.864999999998</v>
      </c>
      <c r="I19" s="302"/>
    </row>
    <row r="20" spans="2:9" x14ac:dyDescent="0.25">
      <c r="B20" s="300"/>
      <c r="C20" s="667" t="s">
        <v>1508</v>
      </c>
      <c r="D20" s="668"/>
      <c r="E20" s="372">
        <v>221.81200000000001</v>
      </c>
      <c r="F20" s="372">
        <v>971.57600000000002</v>
      </c>
      <c r="G20" s="475">
        <v>1148.9670000000001</v>
      </c>
      <c r="H20" s="475">
        <v>1865.24</v>
      </c>
      <c r="I20" s="302"/>
    </row>
    <row r="21" spans="2:9" x14ac:dyDescent="0.25">
      <c r="B21" s="300"/>
      <c r="C21" s="667" t="s">
        <v>1509</v>
      </c>
      <c r="D21" s="668"/>
      <c r="E21" s="372">
        <v>2741.8629999999998</v>
      </c>
      <c r="F21" s="372">
        <v>2783.9749999999999</v>
      </c>
      <c r="G21" s="475">
        <v>3753.5740000000001</v>
      </c>
      <c r="H21" s="475">
        <v>3759.1480000000001</v>
      </c>
      <c r="I21" s="302"/>
    </row>
    <row r="22" spans="2:9" x14ac:dyDescent="0.25">
      <c r="B22" s="300"/>
      <c r="C22" s="667" t="s">
        <v>1510</v>
      </c>
      <c r="D22" s="668"/>
      <c r="E22" s="372">
        <v>163.86</v>
      </c>
      <c r="F22" s="372">
        <v>169.84800000000001</v>
      </c>
      <c r="G22" s="475">
        <v>236.46100000000001</v>
      </c>
      <c r="H22" s="475">
        <v>247.88300000000001</v>
      </c>
      <c r="I22" s="302"/>
    </row>
    <row r="23" spans="2:9" x14ac:dyDescent="0.25">
      <c r="B23" s="300"/>
      <c r="C23" s="667" t="s">
        <v>1511</v>
      </c>
      <c r="D23" s="668"/>
      <c r="E23" s="372">
        <v>626.41499999999996</v>
      </c>
      <c r="F23" s="372">
        <v>642.22299999999996</v>
      </c>
      <c r="G23" s="475">
        <v>750.03399999999999</v>
      </c>
      <c r="H23" s="475">
        <v>706.12400000000002</v>
      </c>
      <c r="I23" s="302"/>
    </row>
    <row r="24" spans="2:9" x14ac:dyDescent="0.25">
      <c r="B24" s="300"/>
      <c r="C24" s="667" t="s">
        <v>1718</v>
      </c>
      <c r="D24" s="668"/>
      <c r="E24" s="372"/>
      <c r="F24" s="372">
        <v>171.374</v>
      </c>
      <c r="G24" s="475">
        <v>167.87799999999999</v>
      </c>
      <c r="H24" s="475">
        <v>674.35400000000004</v>
      </c>
      <c r="I24" s="302"/>
    </row>
    <row r="25" spans="2:9" x14ac:dyDescent="0.25">
      <c r="B25" s="300"/>
      <c r="C25" s="667" t="s">
        <v>1719</v>
      </c>
      <c r="D25" s="668"/>
      <c r="E25" s="372"/>
      <c r="F25" s="372">
        <v>352.286</v>
      </c>
      <c r="G25" s="475">
        <v>331.60899999999998</v>
      </c>
      <c r="H25" s="475">
        <v>355.54300000000001</v>
      </c>
      <c r="I25" s="302"/>
    </row>
    <row r="26" spans="2:9" x14ac:dyDescent="0.25">
      <c r="B26" s="300"/>
      <c r="C26" s="667" t="s">
        <v>1720</v>
      </c>
      <c r="D26" s="668"/>
      <c r="E26" s="372">
        <v>434.53399999999999</v>
      </c>
      <c r="F26" s="372">
        <v>456.495</v>
      </c>
      <c r="G26" s="475">
        <v>432.34100000000001</v>
      </c>
      <c r="H26" s="475">
        <v>458.96899999999999</v>
      </c>
      <c r="I26" s="302"/>
    </row>
    <row r="27" spans="2:9" x14ac:dyDescent="0.25">
      <c r="B27" s="300"/>
      <c r="C27" s="688" t="s">
        <v>94</v>
      </c>
      <c r="D27" s="689"/>
      <c r="E27" s="372"/>
      <c r="F27" s="372"/>
      <c r="G27" s="374"/>
      <c r="H27" s="374"/>
      <c r="I27" s="302"/>
    </row>
    <row r="28" spans="2:9" x14ac:dyDescent="0.25">
      <c r="B28" s="300"/>
      <c r="C28" s="619" t="s">
        <v>1506</v>
      </c>
      <c r="D28" s="621"/>
      <c r="E28" s="219">
        <f>SUM(E19:E27)</f>
        <v>65694.525999999998</v>
      </c>
      <c r="F28" s="219">
        <v>66587.241999999984</v>
      </c>
      <c r="G28" s="219">
        <v>68010.403000000006</v>
      </c>
      <c r="H28" s="219">
        <v>69585.126000000004</v>
      </c>
      <c r="I28" s="302"/>
    </row>
    <row r="29" spans="2:9" x14ac:dyDescent="0.25">
      <c r="B29" s="300"/>
      <c r="C29" s="312"/>
      <c r="D29" s="312"/>
      <c r="E29" s="474"/>
      <c r="F29" s="474"/>
      <c r="G29" s="474"/>
      <c r="H29" s="474"/>
      <c r="I29" s="302"/>
    </row>
    <row r="30" spans="2:9" x14ac:dyDescent="0.25">
      <c r="B30" s="300"/>
      <c r="C30" s="687" t="s">
        <v>234</v>
      </c>
      <c r="D30" s="687"/>
      <c r="E30" s="372">
        <v>58817.264000000003</v>
      </c>
      <c r="F30" s="372">
        <v>59495.961000000003</v>
      </c>
      <c r="G30" s="372">
        <v>60251.606</v>
      </c>
      <c r="H30" s="372">
        <v>60377.36</v>
      </c>
      <c r="I30" s="302"/>
    </row>
    <row r="31" spans="2:9" x14ac:dyDescent="0.25">
      <c r="B31" s="300"/>
      <c r="C31" s="687" t="s">
        <v>236</v>
      </c>
      <c r="D31" s="687"/>
      <c r="E31" s="372">
        <v>3475.65</v>
      </c>
      <c r="F31" s="372">
        <v>3636.31</v>
      </c>
      <c r="G31" s="372">
        <v>4003.0619999999999</v>
      </c>
      <c r="H31" s="372">
        <v>4942.95</v>
      </c>
      <c r="I31" s="302"/>
    </row>
    <row r="32" spans="2:9" x14ac:dyDescent="0.25">
      <c r="B32" s="300"/>
      <c r="C32" s="687" t="s">
        <v>94</v>
      </c>
      <c r="D32" s="687"/>
      <c r="E32" s="372">
        <v>3401.6120000000001</v>
      </c>
      <c r="F32" s="372">
        <v>3454.9720000000002</v>
      </c>
      <c r="G32" s="372">
        <v>3755.7359999999999</v>
      </c>
      <c r="H32" s="372">
        <v>4264.8159999999998</v>
      </c>
      <c r="I32" s="302"/>
    </row>
    <row r="33" spans="2:9" x14ac:dyDescent="0.25">
      <c r="B33" s="300"/>
      <c r="C33" s="684" t="s">
        <v>1506</v>
      </c>
      <c r="D33" s="684"/>
      <c r="E33" s="219">
        <f>SUM(E30:E32)</f>
        <v>65694.525999999998</v>
      </c>
      <c r="F33" s="219">
        <v>66587.243000000002</v>
      </c>
      <c r="G33" s="219">
        <v>68010.403000000006</v>
      </c>
      <c r="H33" s="219">
        <v>69585.126000000004</v>
      </c>
      <c r="I33" s="302"/>
    </row>
    <row r="34" spans="2:9" x14ac:dyDescent="0.25">
      <c r="B34" s="300"/>
      <c r="C34" s="301"/>
      <c r="D34" s="301"/>
      <c r="E34" s="476"/>
      <c r="F34" s="476"/>
      <c r="G34" s="476"/>
      <c r="H34" s="476"/>
      <c r="I34" s="302"/>
    </row>
    <row r="35" spans="2:9" x14ac:dyDescent="0.25">
      <c r="B35" s="300"/>
      <c r="C35" s="301"/>
      <c r="D35" s="301"/>
      <c r="E35" s="476"/>
      <c r="F35" s="476"/>
      <c r="G35" s="476"/>
      <c r="H35" s="476"/>
      <c r="I35" s="302"/>
    </row>
    <row r="36" spans="2:9" x14ac:dyDescent="0.25">
      <c r="B36" s="300" t="s">
        <v>1512</v>
      </c>
      <c r="C36" s="341" t="s">
        <v>1513</v>
      </c>
      <c r="D36" s="301"/>
      <c r="E36" s="476"/>
      <c r="F36" s="476"/>
      <c r="G36" s="476"/>
      <c r="H36" s="476"/>
      <c r="I36" s="302"/>
    </row>
    <row r="37" spans="2:9" x14ac:dyDescent="0.25">
      <c r="B37" s="451"/>
      <c r="C37" s="301"/>
      <c r="D37" s="301"/>
      <c r="E37" s="476"/>
      <c r="F37" s="476"/>
      <c r="G37" s="476"/>
      <c r="H37" s="476"/>
      <c r="I37" s="302"/>
    </row>
    <row r="38" spans="2:9" x14ac:dyDescent="0.25">
      <c r="B38" s="300"/>
      <c r="C38" s="345" t="s">
        <v>1721</v>
      </c>
      <c r="D38" s="301"/>
      <c r="E38" s="301"/>
      <c r="F38" s="301"/>
      <c r="G38" s="301"/>
      <c r="H38" s="301"/>
      <c r="I38" s="302"/>
    </row>
    <row r="39" spans="2:9" x14ac:dyDescent="0.25">
      <c r="B39" s="300"/>
      <c r="C39" s="310"/>
      <c r="D39" s="301"/>
      <c r="E39" s="301"/>
      <c r="F39" s="301"/>
      <c r="G39" s="301"/>
      <c r="H39" s="301"/>
      <c r="I39" s="302"/>
    </row>
    <row r="40" spans="2:9" x14ac:dyDescent="0.25">
      <c r="B40" s="300"/>
      <c r="C40" s="310"/>
      <c r="D40" s="301"/>
      <c r="E40" s="178">
        <v>2017</v>
      </c>
      <c r="F40" s="525">
        <v>2016</v>
      </c>
      <c r="G40" s="525">
        <v>2015</v>
      </c>
      <c r="H40" s="525">
        <v>2014</v>
      </c>
      <c r="I40" s="302"/>
    </row>
    <row r="41" spans="2:9" x14ac:dyDescent="0.25">
      <c r="B41" s="300"/>
      <c r="C41" s="687" t="s">
        <v>1504</v>
      </c>
      <c r="D41" s="687"/>
      <c r="E41" s="372">
        <v>3000</v>
      </c>
      <c r="F41" s="372">
        <v>6350</v>
      </c>
      <c r="G41" s="372">
        <v>4642.4110000000001</v>
      </c>
      <c r="H41" s="372">
        <v>1250</v>
      </c>
      <c r="I41" s="302"/>
    </row>
    <row r="42" spans="2:9" x14ac:dyDescent="0.25">
      <c r="B42" s="300"/>
      <c r="C42" s="687" t="s">
        <v>1505</v>
      </c>
      <c r="D42" s="687"/>
      <c r="E42" s="372">
        <v>671</v>
      </c>
      <c r="F42" s="372">
        <v>2045</v>
      </c>
      <c r="G42" s="372">
        <v>1506.5</v>
      </c>
      <c r="H42" s="372">
        <v>2247.7579999999998</v>
      </c>
      <c r="I42" s="302"/>
    </row>
    <row r="43" spans="2:9" x14ac:dyDescent="0.25">
      <c r="B43" s="300"/>
      <c r="C43" s="636" t="s">
        <v>1506</v>
      </c>
      <c r="D43" s="638"/>
      <c r="E43" s="219">
        <f>E41+E42</f>
        <v>3671</v>
      </c>
      <c r="F43" s="219">
        <v>8395</v>
      </c>
      <c r="G43" s="219">
        <v>6148.9110000000001</v>
      </c>
      <c r="H43" s="219">
        <v>3497.7579999999998</v>
      </c>
      <c r="I43" s="302"/>
    </row>
    <row r="44" spans="2:9" x14ac:dyDescent="0.25">
      <c r="B44" s="300"/>
      <c r="C44" s="312"/>
      <c r="D44" s="312"/>
      <c r="E44" s="474"/>
      <c r="F44" s="474"/>
      <c r="G44" s="474"/>
      <c r="H44" s="474"/>
      <c r="I44" s="302"/>
    </row>
    <row r="45" spans="2:9" x14ac:dyDescent="0.25">
      <c r="B45" s="300"/>
      <c r="C45" s="687" t="s">
        <v>1507</v>
      </c>
      <c r="D45" s="687"/>
      <c r="E45" s="372">
        <v>3671</v>
      </c>
      <c r="F45" s="372">
        <v>5366</v>
      </c>
      <c r="G45" s="475">
        <v>8395</v>
      </c>
      <c r="H45" s="475">
        <v>6006.5</v>
      </c>
      <c r="I45" s="302"/>
    </row>
    <row r="46" spans="2:9" x14ac:dyDescent="0.25">
      <c r="B46" s="300"/>
      <c r="C46" s="687" t="s">
        <v>1508</v>
      </c>
      <c r="D46" s="687"/>
      <c r="E46" s="372"/>
      <c r="F46" s="372"/>
      <c r="G46" s="475"/>
      <c r="H46" s="475"/>
      <c r="I46" s="302"/>
    </row>
    <row r="47" spans="2:9" x14ac:dyDescent="0.25">
      <c r="B47" s="300"/>
      <c r="C47" s="687" t="s">
        <v>1509</v>
      </c>
      <c r="D47" s="687"/>
      <c r="E47" s="372"/>
      <c r="F47" s="372"/>
      <c r="G47" s="475"/>
      <c r="H47" s="475">
        <v>142.411</v>
      </c>
      <c r="I47" s="302"/>
    </row>
    <row r="48" spans="2:9" x14ac:dyDescent="0.25">
      <c r="B48" s="300"/>
      <c r="C48" s="687" t="s">
        <v>1510</v>
      </c>
      <c r="D48" s="687"/>
      <c r="E48" s="372"/>
      <c r="F48" s="372"/>
      <c r="G48" s="475"/>
      <c r="H48" s="475"/>
      <c r="I48" s="302"/>
    </row>
    <row r="49" spans="2:9" x14ac:dyDescent="0.25">
      <c r="B49" s="300"/>
      <c r="C49" s="687" t="s">
        <v>1511</v>
      </c>
      <c r="D49" s="687"/>
      <c r="E49" s="372"/>
      <c r="F49" s="372"/>
      <c r="G49" s="475"/>
      <c r="H49" s="475"/>
      <c r="I49" s="302"/>
    </row>
    <row r="50" spans="2:9" x14ac:dyDescent="0.25">
      <c r="B50" s="300"/>
      <c r="C50" s="687" t="s">
        <v>1720</v>
      </c>
      <c r="D50" s="687"/>
      <c r="E50" s="372"/>
      <c r="F50" s="372"/>
      <c r="G50" s="475"/>
      <c r="H50" s="475"/>
      <c r="I50" s="302"/>
    </row>
    <row r="51" spans="2:9" x14ac:dyDescent="0.25">
      <c r="B51" s="300"/>
      <c r="C51" s="687" t="s">
        <v>94</v>
      </c>
      <c r="D51" s="687"/>
      <c r="E51" s="372"/>
      <c r="F51" s="372"/>
      <c r="G51" s="475"/>
      <c r="H51" s="475"/>
      <c r="I51" s="302"/>
    </row>
    <row r="52" spans="2:9" x14ac:dyDescent="0.25">
      <c r="B52" s="300"/>
      <c r="C52" s="636" t="s">
        <v>1506</v>
      </c>
      <c r="D52" s="638"/>
      <c r="E52" s="219">
        <f>SUM(E45:E51)</f>
        <v>3671</v>
      </c>
      <c r="F52" s="219">
        <v>5366</v>
      </c>
      <c r="G52" s="219">
        <v>8395</v>
      </c>
      <c r="H52" s="219">
        <v>6148.9110000000001</v>
      </c>
      <c r="I52" s="302"/>
    </row>
    <row r="53" spans="2:9" x14ac:dyDescent="0.25">
      <c r="B53" s="300"/>
      <c r="C53" s="312"/>
      <c r="D53" s="312"/>
      <c r="E53" s="474"/>
      <c r="F53" s="474"/>
      <c r="G53" s="474"/>
      <c r="H53" s="474"/>
      <c r="I53" s="302"/>
    </row>
    <row r="54" spans="2:9" x14ac:dyDescent="0.25">
      <c r="B54" s="300"/>
      <c r="C54" s="687" t="s">
        <v>234</v>
      </c>
      <c r="D54" s="687"/>
      <c r="E54" s="372">
        <v>3671</v>
      </c>
      <c r="F54" s="372">
        <v>5366</v>
      </c>
      <c r="G54" s="372">
        <v>8395</v>
      </c>
      <c r="H54" s="372">
        <v>5968.9110000000001</v>
      </c>
      <c r="I54" s="302"/>
    </row>
    <row r="55" spans="2:9" x14ac:dyDescent="0.25">
      <c r="B55" s="300"/>
      <c r="C55" s="687" t="s">
        <v>236</v>
      </c>
      <c r="D55" s="687"/>
      <c r="E55" s="372"/>
      <c r="F55" s="372"/>
      <c r="G55" s="372"/>
      <c r="H55" s="372">
        <v>10</v>
      </c>
      <c r="I55" s="302"/>
    </row>
    <row r="56" spans="2:9" x14ac:dyDescent="0.25">
      <c r="B56" s="300"/>
      <c r="C56" s="687" t="s">
        <v>94</v>
      </c>
      <c r="D56" s="687"/>
      <c r="E56" s="372"/>
      <c r="F56" s="372"/>
      <c r="G56" s="372"/>
      <c r="H56" s="372">
        <v>170</v>
      </c>
      <c r="I56" s="302"/>
    </row>
    <row r="57" spans="2:9" x14ac:dyDescent="0.25">
      <c r="B57" s="300"/>
      <c r="C57" s="636" t="s">
        <v>1506</v>
      </c>
      <c r="D57" s="638"/>
      <c r="E57" s="219">
        <f>SUM(E54:E56)</f>
        <v>3671</v>
      </c>
      <c r="F57" s="219">
        <v>5366</v>
      </c>
      <c r="G57" s="219">
        <v>8395</v>
      </c>
      <c r="H57" s="219">
        <v>6148.9110000000001</v>
      </c>
      <c r="I57" s="302"/>
    </row>
    <row r="58" spans="2:9" ht="15.75" thickBot="1" x14ac:dyDescent="0.3">
      <c r="B58" s="477"/>
      <c r="C58" s="385"/>
      <c r="D58" s="385"/>
      <c r="E58" s="385"/>
      <c r="F58" s="385"/>
      <c r="G58" s="385"/>
      <c r="H58" s="385"/>
      <c r="I58" s="386"/>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row>
    <row r="67" spans="2:5" x14ac:dyDescent="0.25">
      <c r="B67" s="1"/>
      <c r="E67" s="478"/>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row r="78" spans="2:5" x14ac:dyDescent="0.25">
      <c r="B78" s="1"/>
    </row>
  </sheetData>
  <sheetProtection password="CC5D"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43" workbookViewId="0">
      <selection activeCell="B20" sqref="B20:M20"/>
    </sheetView>
  </sheetViews>
  <sheetFormatPr baseColWidth="10" defaultColWidth="11.42578125" defaultRowHeight="12.75" x14ac:dyDescent="0.2"/>
  <cols>
    <col min="1" max="1" width="5" style="388" customWidth="1"/>
    <col min="2" max="2" width="8.42578125" style="479" customWidth="1"/>
    <col min="3" max="11" width="11.42578125" style="480"/>
    <col min="12" max="12" width="3.7109375" style="480" customWidth="1"/>
    <col min="13" max="84" width="11.42578125" style="388"/>
    <col min="85" max="16384" width="11.42578125" style="480"/>
  </cols>
  <sheetData>
    <row r="1" spans="1:84" ht="13.5" thickBot="1" x14ac:dyDescent="0.25"/>
    <row r="2" spans="1:84" s="486" customFormat="1" ht="15" customHeight="1" x14ac:dyDescent="0.25">
      <c r="A2" s="481"/>
      <c r="B2" s="482"/>
      <c r="C2" s="483" t="s">
        <v>1522</v>
      </c>
      <c r="D2" s="484"/>
      <c r="E2" s="484"/>
      <c r="F2" s="484"/>
      <c r="G2" s="484"/>
      <c r="H2" s="484"/>
      <c r="I2" s="484"/>
      <c r="J2" s="484"/>
      <c r="K2" s="484"/>
      <c r="L2" s="485"/>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1"/>
      <c r="BR2" s="481"/>
      <c r="BS2" s="481"/>
      <c r="BT2" s="481"/>
      <c r="BU2" s="481"/>
      <c r="BV2" s="481"/>
      <c r="BW2" s="481"/>
      <c r="BX2" s="481"/>
      <c r="BY2" s="481"/>
      <c r="BZ2" s="481"/>
      <c r="CA2" s="481"/>
      <c r="CB2" s="481"/>
      <c r="CC2" s="481"/>
      <c r="CD2" s="481"/>
      <c r="CE2" s="481"/>
      <c r="CF2" s="481"/>
    </row>
    <row r="3" spans="1:84" x14ac:dyDescent="0.2">
      <c r="B3" s="487"/>
      <c r="C3" s="341" t="s">
        <v>1722</v>
      </c>
      <c r="D3" s="312"/>
      <c r="E3" s="312"/>
      <c r="F3" s="312"/>
      <c r="G3" s="312"/>
      <c r="H3" s="312"/>
      <c r="I3" s="312"/>
      <c r="J3" s="312"/>
      <c r="K3" s="312"/>
      <c r="L3" s="488"/>
    </row>
    <row r="4" spans="1:84" x14ac:dyDescent="0.2">
      <c r="B4" s="487"/>
      <c r="C4" s="310"/>
      <c r="D4" s="310" t="s">
        <v>1723</v>
      </c>
      <c r="E4" s="312"/>
      <c r="F4" s="312"/>
      <c r="G4" s="312"/>
      <c r="H4" s="312"/>
      <c r="I4" s="312"/>
      <c r="J4" s="312"/>
      <c r="K4" s="312"/>
      <c r="L4" s="488"/>
    </row>
    <row r="5" spans="1:84" x14ac:dyDescent="0.2">
      <c r="B5" s="487"/>
      <c r="C5" s="310"/>
      <c r="D5" s="310" t="s">
        <v>1724</v>
      </c>
      <c r="E5" s="312"/>
      <c r="F5" s="312"/>
      <c r="G5" s="312"/>
      <c r="H5" s="312"/>
      <c r="I5" s="312"/>
      <c r="J5" s="312"/>
      <c r="K5" s="312"/>
      <c r="L5" s="488"/>
    </row>
    <row r="6" spans="1:84" x14ac:dyDescent="0.2">
      <c r="B6" s="487"/>
      <c r="C6" s="310"/>
      <c r="D6" s="310" t="s">
        <v>1725</v>
      </c>
      <c r="E6" s="312"/>
      <c r="F6" s="312"/>
      <c r="G6" s="312"/>
      <c r="H6" s="312"/>
      <c r="I6" s="312"/>
      <c r="J6" s="312"/>
      <c r="K6" s="312"/>
      <c r="L6" s="488"/>
    </row>
    <row r="7" spans="1:84" ht="21.75" customHeight="1" x14ac:dyDescent="0.2">
      <c r="B7" s="487"/>
      <c r="C7" s="312"/>
      <c r="D7" s="312"/>
      <c r="E7" s="312"/>
      <c r="F7" s="312"/>
      <c r="G7" s="312"/>
      <c r="H7" s="312"/>
      <c r="I7" s="312"/>
      <c r="J7" s="312"/>
      <c r="K7" s="312"/>
      <c r="L7" s="488"/>
    </row>
    <row r="8" spans="1:84" s="491" customFormat="1" ht="15" customHeight="1" x14ac:dyDescent="0.25">
      <c r="A8" s="406"/>
      <c r="B8" s="395"/>
      <c r="C8" s="489" t="s">
        <v>1726</v>
      </c>
      <c r="D8" s="489"/>
      <c r="E8" s="489"/>
      <c r="F8" s="489"/>
      <c r="G8" s="489"/>
      <c r="H8" s="489"/>
      <c r="I8" s="489"/>
      <c r="J8" s="489"/>
      <c r="K8" s="489"/>
      <c r="L8" s="490"/>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6"/>
      <c r="CA8" s="406"/>
      <c r="CB8" s="406"/>
      <c r="CC8" s="406"/>
      <c r="CD8" s="406"/>
      <c r="CE8" s="406"/>
      <c r="CF8" s="406"/>
    </row>
    <row r="9" spans="1:84" x14ac:dyDescent="0.2">
      <c r="B9" s="487"/>
      <c r="C9" s="312"/>
      <c r="D9" s="312"/>
      <c r="E9" s="312"/>
      <c r="F9" s="312"/>
      <c r="G9" s="312"/>
      <c r="H9" s="312"/>
      <c r="I9" s="312"/>
      <c r="J9" s="312"/>
      <c r="K9" s="312"/>
      <c r="L9" s="488"/>
    </row>
    <row r="10" spans="1:84" x14ac:dyDescent="0.2">
      <c r="B10" s="487"/>
      <c r="C10" s="312"/>
      <c r="D10" s="312"/>
      <c r="E10" s="312"/>
      <c r="F10" s="312"/>
      <c r="G10" s="312"/>
      <c r="H10" s="312"/>
      <c r="I10" s="312"/>
      <c r="J10" s="312"/>
      <c r="K10" s="312"/>
      <c r="L10" s="488"/>
    </row>
    <row r="11" spans="1:84" x14ac:dyDescent="0.2">
      <c r="B11" s="492" t="s">
        <v>1396</v>
      </c>
      <c r="C11" s="312" t="s">
        <v>1727</v>
      </c>
      <c r="D11" s="312"/>
      <c r="E11" s="312"/>
      <c r="F11" s="312"/>
      <c r="G11" s="312"/>
      <c r="H11" s="312"/>
      <c r="I11" s="312"/>
      <c r="J11" s="312"/>
      <c r="K11" s="312"/>
      <c r="L11" s="488"/>
    </row>
    <row r="12" spans="1:84" x14ac:dyDescent="0.2">
      <c r="B12" s="487"/>
      <c r="C12" s="312"/>
      <c r="D12" s="312"/>
      <c r="E12" s="312"/>
      <c r="F12" s="312"/>
      <c r="G12" s="312"/>
      <c r="H12" s="312"/>
      <c r="I12" s="312"/>
      <c r="J12" s="312"/>
      <c r="K12" s="312"/>
      <c r="L12" s="488"/>
    </row>
    <row r="13" spans="1:84" x14ac:dyDescent="0.2">
      <c r="B13" s="492" t="s">
        <v>1404</v>
      </c>
      <c r="C13" s="324" t="s">
        <v>1728</v>
      </c>
      <c r="D13" s="312"/>
      <c r="E13" s="312"/>
      <c r="F13" s="312"/>
      <c r="G13" s="312"/>
      <c r="H13" s="312"/>
      <c r="I13" s="312"/>
      <c r="J13" s="312"/>
      <c r="K13" s="312"/>
      <c r="L13" s="488"/>
    </row>
    <row r="14" spans="1:84" x14ac:dyDescent="0.2">
      <c r="B14" s="487"/>
      <c r="C14" s="310" t="s">
        <v>1729</v>
      </c>
      <c r="D14" s="312"/>
      <c r="E14" s="312"/>
      <c r="F14" s="312"/>
      <c r="G14" s="312"/>
      <c r="H14" s="312"/>
      <c r="I14" s="312"/>
      <c r="J14" s="312"/>
      <c r="K14" s="312"/>
      <c r="L14" s="488"/>
    </row>
    <row r="15" spans="1:84" x14ac:dyDescent="0.2">
      <c r="B15" s="487"/>
      <c r="C15" s="312" t="s">
        <v>1730</v>
      </c>
      <c r="D15" s="312"/>
      <c r="E15" s="312"/>
      <c r="F15" s="312"/>
      <c r="G15" s="312"/>
      <c r="H15" s="312"/>
      <c r="I15" s="312"/>
      <c r="J15" s="312"/>
      <c r="K15" s="312"/>
      <c r="L15" s="488"/>
    </row>
    <row r="16" spans="1:84" x14ac:dyDescent="0.2">
      <c r="B16" s="487"/>
      <c r="C16" s="312" t="s">
        <v>1731</v>
      </c>
      <c r="D16" s="312"/>
      <c r="E16" s="312"/>
      <c r="F16" s="312"/>
      <c r="G16" s="312"/>
      <c r="H16" s="312"/>
      <c r="I16" s="312"/>
      <c r="J16" s="312"/>
      <c r="K16" s="312"/>
      <c r="L16" s="488"/>
    </row>
    <row r="17" spans="1:84" x14ac:dyDescent="0.2">
      <c r="B17" s="487"/>
      <c r="C17" s="312" t="s">
        <v>1732</v>
      </c>
      <c r="D17" s="312"/>
      <c r="E17" s="312"/>
      <c r="F17" s="312"/>
      <c r="G17" s="312"/>
      <c r="H17" s="312"/>
      <c r="I17" s="312"/>
      <c r="J17" s="312"/>
      <c r="K17" s="312"/>
      <c r="L17" s="488"/>
    </row>
    <row r="18" spans="1:84" x14ac:dyDescent="0.2">
      <c r="B18" s="487"/>
      <c r="C18" s="312" t="s">
        <v>1733</v>
      </c>
      <c r="D18" s="312"/>
      <c r="E18" s="312"/>
      <c r="F18" s="312"/>
      <c r="G18" s="312"/>
      <c r="H18" s="312"/>
      <c r="I18" s="312"/>
      <c r="J18" s="312"/>
      <c r="K18" s="312"/>
      <c r="L18" s="488"/>
    </row>
    <row r="19" spans="1:84" x14ac:dyDescent="0.2">
      <c r="B19" s="487"/>
      <c r="C19" s="312" t="s">
        <v>1734</v>
      </c>
      <c r="D19" s="312"/>
      <c r="E19" s="312"/>
      <c r="F19" s="312"/>
      <c r="G19" s="312"/>
      <c r="H19" s="312"/>
      <c r="I19" s="312"/>
      <c r="J19" s="312"/>
      <c r="K19" s="312"/>
      <c r="L19" s="488"/>
    </row>
    <row r="20" spans="1:84" x14ac:dyDescent="0.2">
      <c r="B20" s="487"/>
      <c r="C20" s="312" t="s">
        <v>1735</v>
      </c>
      <c r="D20" s="312"/>
      <c r="E20" s="312"/>
      <c r="F20" s="312"/>
      <c r="G20" s="312"/>
      <c r="H20" s="312"/>
      <c r="I20" s="312"/>
      <c r="J20" s="312"/>
      <c r="K20" s="312"/>
      <c r="L20" s="488"/>
    </row>
    <row r="21" spans="1:84" x14ac:dyDescent="0.2">
      <c r="B21" s="487"/>
      <c r="C21" s="493" t="s">
        <v>1736</v>
      </c>
      <c r="D21" s="312"/>
      <c r="E21" s="312"/>
      <c r="F21" s="312"/>
      <c r="G21" s="312"/>
      <c r="H21" s="312"/>
      <c r="I21" s="312"/>
      <c r="J21" s="312"/>
      <c r="K21" s="312"/>
      <c r="L21" s="488"/>
    </row>
    <row r="22" spans="1:84" x14ac:dyDescent="0.2">
      <c r="B22" s="492" t="s">
        <v>1418</v>
      </c>
      <c r="C22" s="324" t="s">
        <v>1411</v>
      </c>
      <c r="D22" s="312"/>
      <c r="E22" s="312"/>
      <c r="F22" s="312"/>
      <c r="G22" s="312"/>
      <c r="H22" s="312"/>
      <c r="I22" s="312"/>
      <c r="J22" s="312"/>
      <c r="K22" s="312"/>
      <c r="L22" s="488"/>
    </row>
    <row r="23" spans="1:84" x14ac:dyDescent="0.2">
      <c r="B23" s="487"/>
      <c r="C23" s="312"/>
      <c r="D23" s="312"/>
      <c r="E23" s="312"/>
      <c r="F23" s="312"/>
      <c r="G23" s="312"/>
      <c r="H23" s="312"/>
      <c r="I23" s="312"/>
      <c r="J23" s="312"/>
      <c r="K23" s="312"/>
      <c r="L23" s="488"/>
    </row>
    <row r="24" spans="1:84" x14ac:dyDescent="0.2">
      <c r="B24" s="487"/>
      <c r="C24" s="494" t="s">
        <v>1737</v>
      </c>
      <c r="D24" s="312"/>
      <c r="E24" s="312"/>
      <c r="F24" s="312"/>
      <c r="G24" s="312"/>
      <c r="H24" s="312"/>
      <c r="I24" s="312"/>
      <c r="J24" s="312"/>
      <c r="K24" s="312"/>
      <c r="L24" s="488"/>
    </row>
    <row r="25" spans="1:84" x14ac:dyDescent="0.2">
      <c r="B25" s="487"/>
      <c r="C25" s="310" t="s">
        <v>1738</v>
      </c>
      <c r="D25" s="312"/>
      <c r="E25" s="312"/>
      <c r="F25" s="312"/>
      <c r="G25" s="312"/>
      <c r="H25" s="312"/>
      <c r="I25" s="312"/>
      <c r="J25" s="312"/>
      <c r="K25" s="312"/>
      <c r="L25" s="488"/>
    </row>
    <row r="26" spans="1:84" s="307" customFormat="1" x14ac:dyDescent="0.2">
      <c r="A26" s="305"/>
      <c r="B26" s="308"/>
      <c r="C26" s="310" t="s">
        <v>1739</v>
      </c>
      <c r="D26" s="310"/>
      <c r="E26" s="310"/>
      <c r="F26" s="310"/>
      <c r="G26" s="310"/>
      <c r="H26" s="310"/>
      <c r="I26" s="310"/>
      <c r="J26" s="310"/>
      <c r="K26" s="310"/>
      <c r="L26" s="311"/>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05"/>
      <c r="BW26" s="305"/>
      <c r="BX26" s="305"/>
      <c r="BY26" s="305"/>
      <c r="BZ26" s="305"/>
      <c r="CA26" s="305"/>
      <c r="CB26" s="305"/>
      <c r="CC26" s="305"/>
      <c r="CD26" s="305"/>
      <c r="CE26" s="305"/>
      <c r="CF26" s="305"/>
    </row>
    <row r="27" spans="1:84" s="307" customFormat="1" x14ac:dyDescent="0.2">
      <c r="A27" s="305"/>
      <c r="B27" s="308"/>
      <c r="C27" s="312" t="s">
        <v>1740</v>
      </c>
      <c r="D27" s="310"/>
      <c r="E27" s="310"/>
      <c r="F27" s="310"/>
      <c r="G27" s="310"/>
      <c r="H27" s="310"/>
      <c r="I27" s="310"/>
      <c r="J27" s="310"/>
      <c r="K27" s="310"/>
      <c r="L27" s="311"/>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c r="BR27" s="305"/>
      <c r="BS27" s="305"/>
      <c r="BT27" s="305"/>
      <c r="BU27" s="305"/>
      <c r="BV27" s="305"/>
      <c r="BW27" s="305"/>
      <c r="BX27" s="305"/>
      <c r="BY27" s="305"/>
      <c r="BZ27" s="305"/>
      <c r="CA27" s="305"/>
      <c r="CB27" s="305"/>
      <c r="CC27" s="305"/>
      <c r="CD27" s="305"/>
      <c r="CE27" s="305"/>
      <c r="CF27" s="305"/>
    </row>
    <row r="28" spans="1:84" s="307" customFormat="1" x14ac:dyDescent="0.2">
      <c r="A28" s="305"/>
      <c r="B28" s="308"/>
      <c r="C28" s="310"/>
      <c r="D28" s="310"/>
      <c r="E28" s="310"/>
      <c r="F28" s="310"/>
      <c r="G28" s="310"/>
      <c r="H28" s="310"/>
      <c r="I28" s="310"/>
      <c r="J28" s="310"/>
      <c r="K28" s="310"/>
      <c r="L28" s="311"/>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5"/>
      <c r="CE28" s="305"/>
      <c r="CF28" s="305"/>
    </row>
    <row r="29" spans="1:84" x14ac:dyDescent="0.2">
      <c r="B29" s="487"/>
      <c r="C29" s="312"/>
      <c r="D29" s="312"/>
      <c r="E29" s="312"/>
      <c r="F29" s="312"/>
      <c r="G29" s="312"/>
      <c r="H29" s="312"/>
      <c r="I29" s="312"/>
      <c r="J29" s="312"/>
      <c r="K29" s="312"/>
      <c r="L29" s="488"/>
    </row>
    <row r="30" spans="1:84" x14ac:dyDescent="0.2">
      <c r="B30" s="487"/>
      <c r="C30" s="494" t="s">
        <v>1741</v>
      </c>
      <c r="D30" s="312"/>
      <c r="E30" s="312"/>
      <c r="F30" s="312"/>
      <c r="G30" s="312"/>
      <c r="H30" s="312"/>
      <c r="I30" s="312"/>
      <c r="J30" s="312"/>
      <c r="K30" s="312"/>
      <c r="L30" s="488"/>
    </row>
    <row r="31" spans="1:84" ht="119.25" customHeight="1" x14ac:dyDescent="0.2">
      <c r="B31" s="487"/>
      <c r="C31" s="690" t="s">
        <v>1742</v>
      </c>
      <c r="D31" s="691"/>
      <c r="E31" s="691"/>
      <c r="F31" s="691"/>
      <c r="G31" s="691"/>
      <c r="H31" s="691"/>
      <c r="I31" s="691"/>
      <c r="J31" s="691"/>
      <c r="K31" s="312"/>
      <c r="L31" s="488"/>
    </row>
    <row r="32" spans="1:84" x14ac:dyDescent="0.2">
      <c r="B32" s="487"/>
      <c r="C32" s="310"/>
      <c r="D32" s="312"/>
      <c r="E32" s="312"/>
      <c r="F32" s="312"/>
      <c r="G32" s="312"/>
      <c r="H32" s="312"/>
      <c r="I32" s="312"/>
      <c r="J32" s="312"/>
      <c r="K32" s="312"/>
      <c r="L32" s="488"/>
    </row>
    <row r="33" spans="1:84" x14ac:dyDescent="0.2">
      <c r="B33" s="492" t="s">
        <v>1743</v>
      </c>
      <c r="C33" s="324" t="s">
        <v>1744</v>
      </c>
      <c r="D33" s="312"/>
      <c r="E33" s="312"/>
      <c r="F33" s="312"/>
      <c r="G33" s="312"/>
      <c r="H33" s="312"/>
      <c r="I33" s="312"/>
      <c r="J33" s="312"/>
      <c r="K33" s="312"/>
      <c r="L33" s="488"/>
    </row>
    <row r="34" spans="1:84" x14ac:dyDescent="0.2">
      <c r="B34" s="487"/>
      <c r="C34" s="312"/>
      <c r="D34" s="312"/>
      <c r="E34" s="312"/>
      <c r="F34" s="312"/>
      <c r="G34" s="312"/>
      <c r="H34" s="312"/>
      <c r="I34" s="312"/>
      <c r="J34" s="312"/>
      <c r="K34" s="312"/>
      <c r="L34" s="488"/>
    </row>
    <row r="35" spans="1:84" x14ac:dyDescent="0.2">
      <c r="B35" s="487"/>
      <c r="C35" s="494" t="s">
        <v>1745</v>
      </c>
      <c r="D35" s="312"/>
      <c r="E35" s="312"/>
      <c r="F35" s="312"/>
      <c r="G35" s="312"/>
      <c r="H35" s="312"/>
      <c r="I35" s="312"/>
      <c r="J35" s="312"/>
      <c r="K35" s="312"/>
      <c r="L35" s="488"/>
    </row>
    <row r="36" spans="1:84" x14ac:dyDescent="0.2">
      <c r="B36" s="487"/>
      <c r="C36" s="310" t="s">
        <v>1385</v>
      </c>
      <c r="D36" s="312"/>
      <c r="E36" s="312"/>
      <c r="F36" s="312"/>
      <c r="G36" s="312"/>
      <c r="H36" s="312"/>
      <c r="I36" s="312"/>
      <c r="J36" s="312"/>
      <c r="K36" s="312"/>
      <c r="L36" s="488"/>
    </row>
    <row r="37" spans="1:84" x14ac:dyDescent="0.2">
      <c r="B37" s="487"/>
      <c r="C37" s="312"/>
      <c r="D37" s="312"/>
      <c r="E37" s="312"/>
      <c r="F37" s="312"/>
      <c r="G37" s="312"/>
      <c r="H37" s="312"/>
      <c r="I37" s="312"/>
      <c r="J37" s="312"/>
      <c r="K37" s="312"/>
      <c r="L37" s="488"/>
    </row>
    <row r="38" spans="1:84" x14ac:dyDescent="0.2">
      <c r="B38" s="487"/>
      <c r="C38" s="312"/>
      <c r="D38" s="312"/>
      <c r="E38" s="312"/>
      <c r="F38" s="312"/>
      <c r="G38" s="312"/>
      <c r="H38" s="312"/>
      <c r="I38" s="312"/>
      <c r="J38" s="312"/>
      <c r="K38" s="312"/>
      <c r="L38" s="488"/>
    </row>
    <row r="39" spans="1:84" x14ac:dyDescent="0.2">
      <c r="B39" s="487"/>
      <c r="C39" s="494" t="s">
        <v>1746</v>
      </c>
      <c r="D39" s="312"/>
      <c r="E39" s="312"/>
      <c r="F39" s="312"/>
      <c r="G39" s="312"/>
      <c r="H39" s="312"/>
      <c r="I39" s="312"/>
      <c r="J39" s="312"/>
      <c r="K39" s="312"/>
      <c r="L39" s="488"/>
    </row>
    <row r="40" spans="1:84" x14ac:dyDescent="0.2">
      <c r="B40" s="487"/>
      <c r="C40" s="312" t="s">
        <v>1747</v>
      </c>
      <c r="D40" s="312"/>
      <c r="E40" s="312"/>
      <c r="F40" s="312"/>
      <c r="G40" s="312"/>
      <c r="H40" s="312"/>
      <c r="I40" s="312"/>
      <c r="J40" s="312"/>
      <c r="K40" s="312"/>
      <c r="L40" s="488"/>
    </row>
    <row r="41" spans="1:84" x14ac:dyDescent="0.2">
      <c r="B41" s="487"/>
      <c r="C41" s="312" t="s">
        <v>1748</v>
      </c>
      <c r="D41" s="312"/>
      <c r="E41" s="312"/>
      <c r="F41" s="312"/>
      <c r="G41" s="312"/>
      <c r="H41" s="312"/>
      <c r="I41" s="312"/>
      <c r="J41" s="312"/>
      <c r="K41" s="312"/>
      <c r="L41" s="488"/>
    </row>
    <row r="42" spans="1:84" x14ac:dyDescent="0.2">
      <c r="B42" s="487"/>
      <c r="C42" s="312"/>
      <c r="D42" s="312"/>
      <c r="E42" s="312"/>
      <c r="F42" s="312"/>
      <c r="G42" s="312"/>
      <c r="H42" s="312"/>
      <c r="I42" s="312"/>
      <c r="J42" s="312"/>
      <c r="K42" s="312"/>
      <c r="L42" s="488"/>
    </row>
    <row r="43" spans="1:84" x14ac:dyDescent="0.2">
      <c r="B43" s="492">
        <v>3.4</v>
      </c>
      <c r="C43" s="203" t="s">
        <v>1452</v>
      </c>
      <c r="D43" s="312"/>
      <c r="E43" s="312"/>
      <c r="F43" s="312"/>
      <c r="G43" s="312"/>
      <c r="H43" s="312"/>
      <c r="I43" s="312"/>
      <c r="J43" s="312"/>
      <c r="K43" s="312"/>
      <c r="L43" s="488"/>
    </row>
    <row r="44" spans="1:84" x14ac:dyDescent="0.2">
      <c r="B44" s="492"/>
      <c r="C44" s="203"/>
      <c r="D44" s="312"/>
      <c r="E44" s="312"/>
      <c r="F44" s="312"/>
      <c r="G44" s="312"/>
      <c r="H44" s="312"/>
      <c r="I44" s="312"/>
      <c r="J44" s="312"/>
      <c r="K44" s="312"/>
      <c r="L44" s="488"/>
    </row>
    <row r="45" spans="1:84" x14ac:dyDescent="0.2">
      <c r="B45" s="487"/>
      <c r="C45" s="312" t="s">
        <v>1749</v>
      </c>
      <c r="D45" s="312"/>
      <c r="E45" s="312"/>
      <c r="F45" s="312"/>
      <c r="G45" s="312"/>
      <c r="H45" s="312"/>
      <c r="I45" s="312"/>
      <c r="J45" s="312"/>
      <c r="K45" s="312"/>
      <c r="L45" s="488"/>
    </row>
    <row r="46" spans="1:84" x14ac:dyDescent="0.2">
      <c r="B46" s="487"/>
      <c r="C46" s="312" t="s">
        <v>1750</v>
      </c>
      <c r="D46" s="312"/>
      <c r="E46" s="312"/>
      <c r="F46" s="312"/>
      <c r="G46" s="312"/>
      <c r="H46" s="312"/>
      <c r="I46" s="312"/>
      <c r="J46" s="312"/>
      <c r="K46" s="312"/>
      <c r="L46" s="488"/>
    </row>
    <row r="47" spans="1:84" x14ac:dyDescent="0.2">
      <c r="B47" s="487"/>
      <c r="C47" s="312"/>
      <c r="D47" s="312"/>
      <c r="E47" s="312"/>
      <c r="F47" s="312"/>
      <c r="G47" s="312"/>
      <c r="H47" s="312"/>
      <c r="I47" s="312"/>
      <c r="J47" s="312"/>
      <c r="K47" s="312"/>
      <c r="L47" s="488"/>
    </row>
    <row r="48" spans="1:84" s="498" customFormat="1" ht="15" customHeight="1" x14ac:dyDescent="0.25">
      <c r="A48" s="481"/>
      <c r="B48" s="495"/>
      <c r="C48" s="489" t="s">
        <v>1751</v>
      </c>
      <c r="D48" s="496"/>
      <c r="E48" s="496"/>
      <c r="F48" s="496"/>
      <c r="G48" s="496"/>
      <c r="H48" s="496"/>
      <c r="I48" s="496"/>
      <c r="J48" s="496"/>
      <c r="K48" s="496"/>
      <c r="L48" s="497"/>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c r="AY48" s="481"/>
      <c r="AZ48" s="481"/>
      <c r="BA48" s="481"/>
      <c r="BB48" s="481"/>
      <c r="BC48" s="481"/>
      <c r="BD48" s="481"/>
      <c r="BE48" s="481"/>
      <c r="BF48" s="481"/>
      <c r="BG48" s="481"/>
      <c r="BH48" s="481"/>
      <c r="BI48" s="481"/>
      <c r="BJ48" s="481"/>
      <c r="BK48" s="481"/>
      <c r="BL48" s="481"/>
      <c r="BM48" s="481"/>
      <c r="BN48" s="481"/>
      <c r="BO48" s="481"/>
      <c r="BP48" s="481"/>
      <c r="BQ48" s="481"/>
      <c r="BR48" s="481"/>
      <c r="BS48" s="481"/>
      <c r="BT48" s="481"/>
      <c r="BU48" s="481"/>
      <c r="BV48" s="481"/>
      <c r="BW48" s="481"/>
      <c r="BX48" s="481"/>
      <c r="BY48" s="481"/>
      <c r="BZ48" s="481"/>
      <c r="CA48" s="481"/>
      <c r="CB48" s="481"/>
      <c r="CC48" s="481"/>
      <c r="CD48" s="481"/>
      <c r="CE48" s="481"/>
      <c r="CF48" s="481"/>
    </row>
    <row r="49" spans="2:12" x14ac:dyDescent="0.2">
      <c r="B49" s="487"/>
      <c r="C49" s="312"/>
      <c r="D49" s="312"/>
      <c r="E49" s="312"/>
      <c r="F49" s="312"/>
      <c r="G49" s="312"/>
      <c r="H49" s="312"/>
      <c r="I49" s="312"/>
      <c r="J49" s="312"/>
      <c r="K49" s="312"/>
      <c r="L49" s="488"/>
    </row>
    <row r="50" spans="2:12" x14ac:dyDescent="0.2">
      <c r="B50" s="487"/>
      <c r="C50" s="312" t="s">
        <v>1597</v>
      </c>
      <c r="D50" s="312"/>
      <c r="E50" s="312"/>
      <c r="F50" s="312"/>
      <c r="G50" s="312"/>
      <c r="H50" s="312"/>
      <c r="I50" s="312"/>
      <c r="J50" s="312"/>
      <c r="K50" s="312"/>
      <c r="L50" s="488"/>
    </row>
    <row r="51" spans="2:12" x14ac:dyDescent="0.2">
      <c r="B51" s="487"/>
      <c r="C51" s="312"/>
      <c r="D51" s="312"/>
      <c r="E51" s="312"/>
      <c r="F51" s="312"/>
      <c r="G51" s="312"/>
      <c r="H51" s="312"/>
      <c r="I51" s="312"/>
      <c r="J51" s="312"/>
      <c r="K51" s="312"/>
      <c r="L51" s="488"/>
    </row>
    <row r="52" spans="2:12" x14ac:dyDescent="0.2">
      <c r="B52" s="492" t="s">
        <v>1752</v>
      </c>
      <c r="C52" s="324" t="s">
        <v>1753</v>
      </c>
      <c r="D52" s="312"/>
      <c r="E52" s="312"/>
      <c r="F52" s="312"/>
      <c r="G52" s="312"/>
      <c r="H52" s="312"/>
      <c r="I52" s="312"/>
      <c r="J52" s="312"/>
      <c r="K52" s="312"/>
      <c r="L52" s="488"/>
    </row>
    <row r="53" spans="2:12" x14ac:dyDescent="0.2">
      <c r="B53" s="487"/>
      <c r="C53" s="312" t="s">
        <v>1754</v>
      </c>
      <c r="D53" s="312"/>
      <c r="E53" s="312"/>
      <c r="F53" s="312"/>
      <c r="G53" s="312"/>
      <c r="H53" s="312"/>
      <c r="I53" s="312"/>
      <c r="J53" s="312"/>
      <c r="K53" s="312"/>
      <c r="L53" s="488"/>
    </row>
    <row r="54" spans="2:12" x14ac:dyDescent="0.2">
      <c r="B54" s="487"/>
      <c r="C54" s="312" t="s">
        <v>1755</v>
      </c>
      <c r="D54" s="312"/>
      <c r="E54" s="312"/>
      <c r="F54" s="312"/>
      <c r="G54" s="312"/>
      <c r="H54" s="312"/>
      <c r="I54" s="312"/>
      <c r="J54" s="312"/>
      <c r="K54" s="312"/>
      <c r="L54" s="488"/>
    </row>
    <row r="55" spans="2:12" x14ac:dyDescent="0.2">
      <c r="B55" s="487"/>
      <c r="C55" s="310" t="s">
        <v>1756</v>
      </c>
      <c r="D55" s="312"/>
      <c r="E55" s="312"/>
      <c r="F55" s="312"/>
      <c r="G55" s="312"/>
      <c r="H55" s="312"/>
      <c r="I55" s="312"/>
      <c r="J55" s="312"/>
      <c r="K55" s="312"/>
      <c r="L55" s="488"/>
    </row>
    <row r="56" spans="2:12" x14ac:dyDescent="0.2">
      <c r="B56" s="487"/>
      <c r="C56" s="312"/>
      <c r="D56" s="312"/>
      <c r="E56" s="312"/>
      <c r="F56" s="312"/>
      <c r="G56" s="312"/>
      <c r="H56" s="312"/>
      <c r="I56" s="312"/>
      <c r="J56" s="312"/>
      <c r="K56" s="312"/>
      <c r="L56" s="488"/>
    </row>
    <row r="57" spans="2:12" x14ac:dyDescent="0.2">
      <c r="B57" s="492" t="s">
        <v>1476</v>
      </c>
      <c r="C57" s="324" t="s">
        <v>1757</v>
      </c>
      <c r="D57" s="312"/>
      <c r="E57" s="312"/>
      <c r="F57" s="312"/>
      <c r="G57" s="312"/>
      <c r="H57" s="312"/>
      <c r="I57" s="312"/>
      <c r="J57" s="312"/>
      <c r="K57" s="312"/>
      <c r="L57" s="488"/>
    </row>
    <row r="58" spans="2:12" x14ac:dyDescent="0.2">
      <c r="B58" s="487"/>
      <c r="C58" s="310" t="s">
        <v>1758</v>
      </c>
      <c r="D58" s="312"/>
      <c r="E58" s="312"/>
      <c r="F58" s="312"/>
      <c r="G58" s="312"/>
      <c r="H58" s="312"/>
      <c r="I58" s="312"/>
      <c r="J58" s="312"/>
      <c r="K58" s="312"/>
      <c r="L58" s="488"/>
    </row>
    <row r="59" spans="2:12" x14ac:dyDescent="0.2">
      <c r="B59" s="487"/>
      <c r="C59" s="310" t="s">
        <v>1759</v>
      </c>
      <c r="D59" s="312"/>
      <c r="E59" s="312"/>
      <c r="F59" s="312"/>
      <c r="G59" s="312"/>
      <c r="H59" s="312"/>
      <c r="I59" s="312"/>
      <c r="J59" s="312"/>
      <c r="K59" s="312"/>
      <c r="L59" s="488"/>
    </row>
    <row r="60" spans="2:12" x14ac:dyDescent="0.2">
      <c r="B60" s="487"/>
      <c r="C60" s="312"/>
      <c r="D60" s="312"/>
      <c r="E60" s="312"/>
      <c r="F60" s="312"/>
      <c r="G60" s="312"/>
      <c r="H60" s="312"/>
      <c r="I60" s="312"/>
      <c r="J60" s="312"/>
      <c r="K60" s="312"/>
      <c r="L60" s="488"/>
    </row>
    <row r="61" spans="2:12" x14ac:dyDescent="0.2">
      <c r="B61" s="492" t="s">
        <v>1625</v>
      </c>
      <c r="C61" s="324" t="s">
        <v>1760</v>
      </c>
      <c r="D61" s="312"/>
      <c r="E61" s="312"/>
      <c r="F61" s="312"/>
      <c r="G61" s="312"/>
      <c r="H61" s="312"/>
      <c r="I61" s="312"/>
      <c r="J61" s="312"/>
      <c r="K61" s="312"/>
      <c r="L61" s="488"/>
    </row>
    <row r="62" spans="2:12" x14ac:dyDescent="0.2">
      <c r="B62" s="487"/>
      <c r="C62" s="312" t="s">
        <v>1761</v>
      </c>
      <c r="D62" s="312"/>
      <c r="E62" s="312"/>
      <c r="F62" s="312"/>
      <c r="G62" s="312"/>
      <c r="H62" s="312"/>
      <c r="I62" s="312"/>
      <c r="J62" s="312"/>
      <c r="K62" s="312"/>
      <c r="L62" s="488"/>
    </row>
    <row r="63" spans="2:12" x14ac:dyDescent="0.2">
      <c r="B63" s="487"/>
      <c r="C63" s="310" t="s">
        <v>1762</v>
      </c>
      <c r="D63" s="312"/>
      <c r="E63" s="312"/>
      <c r="F63" s="312"/>
      <c r="G63" s="312"/>
      <c r="H63" s="312"/>
      <c r="I63" s="312"/>
      <c r="J63" s="312"/>
      <c r="K63" s="312"/>
      <c r="L63" s="488"/>
    </row>
    <row r="64" spans="2:12" ht="109.5" customHeight="1" x14ac:dyDescent="0.2">
      <c r="B64" s="487"/>
      <c r="C64" s="692" t="s">
        <v>1790</v>
      </c>
      <c r="D64" s="692"/>
      <c r="E64" s="692"/>
      <c r="F64" s="692"/>
      <c r="G64" s="692"/>
      <c r="H64" s="692"/>
      <c r="I64" s="692"/>
      <c r="J64" s="692"/>
      <c r="K64" s="312"/>
      <c r="L64" s="488"/>
    </row>
    <row r="65" spans="1:84" x14ac:dyDescent="0.2">
      <c r="B65" s="487"/>
      <c r="C65" s="312"/>
      <c r="D65" s="312"/>
      <c r="E65" s="312"/>
      <c r="F65" s="312"/>
      <c r="G65" s="312"/>
      <c r="H65" s="312"/>
      <c r="I65" s="312"/>
      <c r="J65" s="312"/>
      <c r="K65" s="312"/>
      <c r="L65" s="488"/>
    </row>
    <row r="66" spans="1:84" x14ac:dyDescent="0.2">
      <c r="B66" s="492" t="s">
        <v>1653</v>
      </c>
      <c r="C66" s="499" t="s">
        <v>1763</v>
      </c>
      <c r="D66" s="312"/>
      <c r="E66" s="312"/>
      <c r="F66" s="312"/>
      <c r="G66" s="312"/>
      <c r="H66" s="312"/>
      <c r="I66" s="312"/>
      <c r="J66" s="312"/>
      <c r="K66" s="312"/>
      <c r="L66" s="488"/>
    </row>
    <row r="67" spans="1:84" x14ac:dyDescent="0.2">
      <c r="B67" s="487"/>
      <c r="C67" s="499"/>
      <c r="D67" s="312"/>
      <c r="E67" s="312"/>
      <c r="F67" s="312"/>
      <c r="G67" s="312"/>
      <c r="H67" s="312"/>
      <c r="I67" s="312"/>
      <c r="J67" s="312"/>
      <c r="K67" s="312"/>
      <c r="L67" s="488"/>
    </row>
    <row r="68" spans="1:84" x14ac:dyDescent="0.2">
      <c r="B68" s="487"/>
      <c r="C68" s="494" t="s">
        <v>1764</v>
      </c>
      <c r="D68" s="312"/>
      <c r="E68" s="312"/>
      <c r="F68" s="312"/>
      <c r="G68" s="312"/>
      <c r="H68" s="312"/>
      <c r="I68" s="312"/>
      <c r="J68" s="312"/>
      <c r="K68" s="312"/>
      <c r="L68" s="488"/>
    </row>
    <row r="69" spans="1:84" x14ac:dyDescent="0.2">
      <c r="B69" s="487"/>
      <c r="C69" s="312"/>
      <c r="D69" s="312"/>
      <c r="E69" s="312"/>
      <c r="F69" s="312"/>
      <c r="G69" s="312"/>
      <c r="H69" s="312"/>
      <c r="I69" s="312"/>
      <c r="J69" s="312"/>
      <c r="K69" s="312"/>
      <c r="L69" s="488"/>
    </row>
    <row r="70" spans="1:84" x14ac:dyDescent="0.2">
      <c r="B70" s="487"/>
      <c r="C70" s="500" t="s">
        <v>1765</v>
      </c>
      <c r="D70" s="312"/>
      <c r="E70" s="312"/>
      <c r="F70" s="312"/>
      <c r="G70" s="312"/>
      <c r="H70" s="312"/>
      <c r="I70" s="312"/>
      <c r="J70" s="312"/>
      <c r="K70" s="312"/>
      <c r="L70" s="488"/>
    </row>
    <row r="71" spans="1:84" x14ac:dyDescent="0.2">
      <c r="B71" s="487"/>
      <c r="C71" s="310" t="s">
        <v>1766</v>
      </c>
      <c r="D71" s="312"/>
      <c r="E71" s="312"/>
      <c r="F71" s="312"/>
      <c r="G71" s="312"/>
      <c r="H71" s="312"/>
      <c r="I71" s="312"/>
      <c r="J71" s="312"/>
      <c r="K71" s="312"/>
      <c r="L71" s="488"/>
    </row>
    <row r="72" spans="1:84" x14ac:dyDescent="0.2">
      <c r="B72" s="487"/>
      <c r="C72" s="312"/>
      <c r="D72" s="312"/>
      <c r="E72" s="312"/>
      <c r="F72" s="312"/>
      <c r="G72" s="312"/>
      <c r="H72" s="312"/>
      <c r="I72" s="312"/>
      <c r="J72" s="312"/>
      <c r="K72" s="312"/>
      <c r="L72" s="488"/>
    </row>
    <row r="73" spans="1:84" x14ac:dyDescent="0.2">
      <c r="B73" s="487"/>
      <c r="C73" s="312"/>
      <c r="D73" s="312"/>
      <c r="E73" s="312"/>
      <c r="F73" s="312"/>
      <c r="G73" s="312"/>
      <c r="H73" s="312"/>
      <c r="I73" s="312"/>
      <c r="J73" s="312"/>
      <c r="K73" s="312"/>
      <c r="L73" s="488"/>
    </row>
    <row r="74" spans="1:84" s="498" customFormat="1" ht="15" customHeight="1" x14ac:dyDescent="0.25">
      <c r="A74" s="481"/>
      <c r="B74" s="495"/>
      <c r="C74" s="489" t="s">
        <v>1767</v>
      </c>
      <c r="D74" s="496"/>
      <c r="E74" s="496"/>
      <c r="F74" s="496"/>
      <c r="G74" s="496"/>
      <c r="H74" s="496"/>
      <c r="I74" s="496"/>
      <c r="J74" s="496"/>
      <c r="K74" s="496"/>
      <c r="L74" s="497"/>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1"/>
      <c r="BA74" s="481"/>
      <c r="BB74" s="481"/>
      <c r="BC74" s="481"/>
      <c r="BD74" s="481"/>
      <c r="BE74" s="481"/>
      <c r="BF74" s="481"/>
      <c r="BG74" s="481"/>
      <c r="BH74" s="481"/>
      <c r="BI74" s="481"/>
      <c r="BJ74" s="481"/>
      <c r="BK74" s="481"/>
      <c r="BL74" s="481"/>
      <c r="BM74" s="481"/>
      <c r="BN74" s="481"/>
      <c r="BO74" s="481"/>
      <c r="BP74" s="481"/>
      <c r="BQ74" s="481"/>
      <c r="BR74" s="481"/>
      <c r="BS74" s="481"/>
      <c r="BT74" s="481"/>
      <c r="BU74" s="481"/>
      <c r="BV74" s="481"/>
      <c r="BW74" s="481"/>
      <c r="BX74" s="481"/>
      <c r="BY74" s="481"/>
      <c r="BZ74" s="481"/>
      <c r="CA74" s="481"/>
      <c r="CB74" s="481"/>
      <c r="CC74" s="481"/>
      <c r="CD74" s="481"/>
      <c r="CE74" s="481"/>
      <c r="CF74" s="481"/>
    </row>
    <row r="75" spans="1:84" x14ac:dyDescent="0.2">
      <c r="B75" s="487"/>
      <c r="C75" s="312"/>
      <c r="D75" s="312"/>
      <c r="E75" s="312"/>
      <c r="F75" s="312"/>
      <c r="G75" s="312"/>
      <c r="H75" s="312"/>
      <c r="I75" s="312"/>
      <c r="J75" s="312"/>
      <c r="K75" s="312"/>
      <c r="L75" s="488"/>
    </row>
    <row r="76" spans="1:84" x14ac:dyDescent="0.2">
      <c r="B76" s="487"/>
      <c r="C76" s="312"/>
      <c r="D76" s="312"/>
      <c r="E76" s="312"/>
      <c r="F76" s="312"/>
      <c r="G76" s="312"/>
      <c r="H76" s="312"/>
      <c r="I76" s="312"/>
      <c r="J76" s="312"/>
      <c r="K76" s="312"/>
      <c r="L76" s="488"/>
    </row>
    <row r="77" spans="1:84" x14ac:dyDescent="0.2">
      <c r="B77" s="487"/>
      <c r="C77" s="310" t="s">
        <v>1768</v>
      </c>
      <c r="D77" s="312"/>
      <c r="E77" s="312"/>
      <c r="F77" s="312"/>
      <c r="G77" s="312"/>
      <c r="H77" s="312"/>
      <c r="I77" s="312"/>
      <c r="J77" s="312"/>
      <c r="K77" s="312"/>
      <c r="L77" s="488"/>
    </row>
    <row r="78" spans="1:84" ht="13.5" thickBot="1" x14ac:dyDescent="0.25">
      <c r="B78" s="501"/>
      <c r="C78" s="502" t="s">
        <v>1686</v>
      </c>
      <c r="D78" s="502"/>
      <c r="E78" s="502"/>
      <c r="F78" s="502"/>
      <c r="G78" s="502"/>
      <c r="H78" s="502"/>
      <c r="I78" s="502"/>
      <c r="J78" s="502"/>
      <c r="K78" s="502"/>
      <c r="L78" s="503"/>
    </row>
  </sheetData>
  <sheetProtection password="CC5D"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3" t="s">
        <v>1769</v>
      </c>
      <c r="C2" s="694"/>
      <c r="D2" s="694"/>
      <c r="E2" s="694"/>
      <c r="F2" s="694"/>
      <c r="G2" s="694"/>
      <c r="H2" s="694"/>
      <c r="I2" s="694"/>
      <c r="J2" s="694"/>
      <c r="K2" s="694"/>
      <c r="L2" s="694"/>
      <c r="M2" s="694"/>
      <c r="N2" s="695"/>
    </row>
    <row r="3" spans="2:14" x14ac:dyDescent="0.25">
      <c r="B3" s="696"/>
      <c r="C3" s="697"/>
      <c r="D3" s="697"/>
      <c r="E3" s="697"/>
      <c r="F3" s="697"/>
      <c r="G3" s="697"/>
      <c r="H3" s="697"/>
      <c r="I3" s="697"/>
      <c r="J3" s="697"/>
      <c r="K3" s="697"/>
      <c r="L3" s="697"/>
      <c r="M3" s="697"/>
      <c r="N3" s="698"/>
    </row>
    <row r="4" spans="2:14" x14ac:dyDescent="0.25">
      <c r="B4" s="696"/>
      <c r="C4" s="697"/>
      <c r="D4" s="697"/>
      <c r="E4" s="697"/>
      <c r="F4" s="697"/>
      <c r="G4" s="697"/>
      <c r="H4" s="697"/>
      <c r="I4" s="697"/>
      <c r="J4" s="697"/>
      <c r="K4" s="697"/>
      <c r="L4" s="697"/>
      <c r="M4" s="697"/>
      <c r="N4" s="698"/>
    </row>
    <row r="5" spans="2:14" x14ac:dyDescent="0.25">
      <c r="B5" s="696"/>
      <c r="C5" s="697"/>
      <c r="D5" s="697"/>
      <c r="E5" s="697"/>
      <c r="F5" s="697"/>
      <c r="G5" s="697"/>
      <c r="H5" s="697"/>
      <c r="I5" s="697"/>
      <c r="J5" s="697"/>
      <c r="K5" s="697"/>
      <c r="L5" s="697"/>
      <c r="M5" s="697"/>
      <c r="N5" s="698"/>
    </row>
    <row r="6" spans="2:14" x14ac:dyDescent="0.25">
      <c r="B6" s="696"/>
      <c r="C6" s="697"/>
      <c r="D6" s="697"/>
      <c r="E6" s="697"/>
      <c r="F6" s="697"/>
      <c r="G6" s="697"/>
      <c r="H6" s="697"/>
      <c r="I6" s="697"/>
      <c r="J6" s="697"/>
      <c r="K6" s="697"/>
      <c r="L6" s="697"/>
      <c r="M6" s="697"/>
      <c r="N6" s="698"/>
    </row>
    <row r="7" spans="2:14" x14ac:dyDescent="0.25">
      <c r="B7" s="696"/>
      <c r="C7" s="697"/>
      <c r="D7" s="697"/>
      <c r="E7" s="697"/>
      <c r="F7" s="697"/>
      <c r="G7" s="697"/>
      <c r="H7" s="697"/>
      <c r="I7" s="697"/>
      <c r="J7" s="697"/>
      <c r="K7" s="697"/>
      <c r="L7" s="697"/>
      <c r="M7" s="697"/>
      <c r="N7" s="698"/>
    </row>
    <row r="8" spans="2:14" x14ac:dyDescent="0.25">
      <c r="B8" s="696"/>
      <c r="C8" s="697"/>
      <c r="D8" s="697"/>
      <c r="E8" s="697"/>
      <c r="F8" s="697"/>
      <c r="G8" s="697"/>
      <c r="H8" s="697"/>
      <c r="I8" s="697"/>
      <c r="J8" s="697"/>
      <c r="K8" s="697"/>
      <c r="L8" s="697"/>
      <c r="M8" s="697"/>
      <c r="N8" s="698"/>
    </row>
    <row r="9" spans="2:14" x14ac:dyDescent="0.25">
      <c r="B9" s="696"/>
      <c r="C9" s="697"/>
      <c r="D9" s="697"/>
      <c r="E9" s="697"/>
      <c r="F9" s="697"/>
      <c r="G9" s="697"/>
      <c r="H9" s="697"/>
      <c r="I9" s="697"/>
      <c r="J9" s="697"/>
      <c r="K9" s="697"/>
      <c r="L9" s="697"/>
      <c r="M9" s="697"/>
      <c r="N9" s="698"/>
    </row>
    <row r="10" spans="2:14" x14ac:dyDescent="0.25">
      <c r="B10" s="696"/>
      <c r="C10" s="697"/>
      <c r="D10" s="697"/>
      <c r="E10" s="697"/>
      <c r="F10" s="697"/>
      <c r="G10" s="697"/>
      <c r="H10" s="697"/>
      <c r="I10" s="697"/>
      <c r="J10" s="697"/>
      <c r="K10" s="697"/>
      <c r="L10" s="697"/>
      <c r="M10" s="697"/>
      <c r="N10" s="698"/>
    </row>
    <row r="11" spans="2:14" x14ac:dyDescent="0.25">
      <c r="B11" s="696"/>
      <c r="C11" s="697"/>
      <c r="D11" s="697"/>
      <c r="E11" s="697"/>
      <c r="F11" s="697"/>
      <c r="G11" s="697"/>
      <c r="H11" s="697"/>
      <c r="I11" s="697"/>
      <c r="J11" s="697"/>
      <c r="K11" s="697"/>
      <c r="L11" s="697"/>
      <c r="M11" s="697"/>
      <c r="N11" s="698"/>
    </row>
    <row r="12" spans="2:14" x14ac:dyDescent="0.25">
      <c r="B12" s="696"/>
      <c r="C12" s="697"/>
      <c r="D12" s="697"/>
      <c r="E12" s="697"/>
      <c r="F12" s="697"/>
      <c r="G12" s="697"/>
      <c r="H12" s="697"/>
      <c r="I12" s="697"/>
      <c r="J12" s="697"/>
      <c r="K12" s="697"/>
      <c r="L12" s="697"/>
      <c r="M12" s="697"/>
      <c r="N12" s="698"/>
    </row>
    <row r="13" spans="2:14" x14ac:dyDescent="0.25">
      <c r="B13" s="696"/>
      <c r="C13" s="697"/>
      <c r="D13" s="697"/>
      <c r="E13" s="697"/>
      <c r="F13" s="697"/>
      <c r="G13" s="697"/>
      <c r="H13" s="697"/>
      <c r="I13" s="697"/>
      <c r="J13" s="697"/>
      <c r="K13" s="697"/>
      <c r="L13" s="697"/>
      <c r="M13" s="697"/>
      <c r="N13" s="698"/>
    </row>
    <row r="14" spans="2:14" x14ac:dyDescent="0.25">
      <c r="B14" s="696"/>
      <c r="C14" s="697"/>
      <c r="D14" s="697"/>
      <c r="E14" s="697"/>
      <c r="F14" s="697"/>
      <c r="G14" s="697"/>
      <c r="H14" s="697"/>
      <c r="I14" s="697"/>
      <c r="J14" s="697"/>
      <c r="K14" s="697"/>
      <c r="L14" s="697"/>
      <c r="M14" s="697"/>
      <c r="N14" s="698"/>
    </row>
    <row r="15" spans="2:14" x14ac:dyDescent="0.25">
      <c r="B15" s="696"/>
      <c r="C15" s="697"/>
      <c r="D15" s="697"/>
      <c r="E15" s="697"/>
      <c r="F15" s="697"/>
      <c r="G15" s="697"/>
      <c r="H15" s="697"/>
      <c r="I15" s="697"/>
      <c r="J15" s="697"/>
      <c r="K15" s="697"/>
      <c r="L15" s="697"/>
      <c r="M15" s="697"/>
      <c r="N15" s="698"/>
    </row>
    <row r="16" spans="2:14" x14ac:dyDescent="0.25">
      <c r="B16" s="696"/>
      <c r="C16" s="697"/>
      <c r="D16" s="697"/>
      <c r="E16" s="697"/>
      <c r="F16" s="697"/>
      <c r="G16" s="697"/>
      <c r="H16" s="697"/>
      <c r="I16" s="697"/>
      <c r="J16" s="697"/>
      <c r="K16" s="697"/>
      <c r="L16" s="697"/>
      <c r="M16" s="697"/>
      <c r="N16" s="698"/>
    </row>
    <row r="17" spans="2:15" x14ac:dyDescent="0.25">
      <c r="B17" s="696"/>
      <c r="C17" s="697"/>
      <c r="D17" s="697"/>
      <c r="E17" s="697"/>
      <c r="F17" s="697"/>
      <c r="G17" s="697"/>
      <c r="H17" s="697"/>
      <c r="I17" s="697"/>
      <c r="J17" s="697"/>
      <c r="K17" s="697"/>
      <c r="L17" s="697"/>
      <c r="M17" s="697"/>
      <c r="N17" s="698"/>
    </row>
    <row r="18" spans="2:15" x14ac:dyDescent="0.25">
      <c r="B18" s="696"/>
      <c r="C18" s="697"/>
      <c r="D18" s="697"/>
      <c r="E18" s="697"/>
      <c r="F18" s="697"/>
      <c r="G18" s="697"/>
      <c r="H18" s="697"/>
      <c r="I18" s="697"/>
      <c r="J18" s="697"/>
      <c r="K18" s="697"/>
      <c r="L18" s="697"/>
      <c r="M18" s="697"/>
      <c r="N18" s="698"/>
    </row>
    <row r="19" spans="2:15" x14ac:dyDescent="0.25">
      <c r="B19" s="696"/>
      <c r="C19" s="697"/>
      <c r="D19" s="697"/>
      <c r="E19" s="697"/>
      <c r="F19" s="697"/>
      <c r="G19" s="697"/>
      <c r="H19" s="697"/>
      <c r="I19" s="697"/>
      <c r="J19" s="697"/>
      <c r="K19" s="697"/>
      <c r="L19" s="697"/>
      <c r="M19" s="697"/>
      <c r="N19" s="698"/>
      <c r="O19" t="s">
        <v>1770</v>
      </c>
    </row>
    <row r="20" spans="2:15" x14ac:dyDescent="0.25">
      <c r="B20" s="696"/>
      <c r="C20" s="697"/>
      <c r="D20" s="697"/>
      <c r="E20" s="697"/>
      <c r="F20" s="697"/>
      <c r="G20" s="697"/>
      <c r="H20" s="697"/>
      <c r="I20" s="697"/>
      <c r="J20" s="697"/>
      <c r="K20" s="697"/>
      <c r="L20" s="697"/>
      <c r="M20" s="697"/>
      <c r="N20" s="698"/>
    </row>
    <row r="21" spans="2:15" x14ac:dyDescent="0.25">
      <c r="B21" s="696"/>
      <c r="C21" s="697"/>
      <c r="D21" s="697"/>
      <c r="E21" s="697"/>
      <c r="F21" s="697"/>
      <c r="G21" s="697"/>
      <c r="H21" s="697"/>
      <c r="I21" s="697"/>
      <c r="J21" s="697"/>
      <c r="K21" s="697"/>
      <c r="L21" s="697"/>
      <c r="M21" s="697"/>
      <c r="N21" s="698"/>
    </row>
    <row r="22" spans="2:15" x14ac:dyDescent="0.25">
      <c r="B22" s="696"/>
      <c r="C22" s="697"/>
      <c r="D22" s="697"/>
      <c r="E22" s="697"/>
      <c r="F22" s="697"/>
      <c r="G22" s="697"/>
      <c r="H22" s="697"/>
      <c r="I22" s="697"/>
      <c r="J22" s="697"/>
      <c r="K22" s="697"/>
      <c r="L22" s="697"/>
      <c r="M22" s="697"/>
      <c r="N22" s="698"/>
    </row>
    <row r="23" spans="2:15" x14ac:dyDescent="0.25">
      <c r="B23" s="696"/>
      <c r="C23" s="697"/>
      <c r="D23" s="697"/>
      <c r="E23" s="697"/>
      <c r="F23" s="697"/>
      <c r="G23" s="697"/>
      <c r="H23" s="697"/>
      <c r="I23" s="697"/>
      <c r="J23" s="697"/>
      <c r="K23" s="697"/>
      <c r="L23" s="697"/>
      <c r="M23" s="697"/>
      <c r="N23" s="698"/>
    </row>
    <row r="24" spans="2:15" x14ac:dyDescent="0.25">
      <c r="B24" s="696"/>
      <c r="C24" s="697"/>
      <c r="D24" s="697"/>
      <c r="E24" s="697"/>
      <c r="F24" s="697"/>
      <c r="G24" s="697"/>
      <c r="H24" s="697"/>
      <c r="I24" s="697"/>
      <c r="J24" s="697"/>
      <c r="K24" s="697"/>
      <c r="L24" s="697"/>
      <c r="M24" s="697"/>
      <c r="N24" s="698"/>
    </row>
    <row r="25" spans="2:15" x14ac:dyDescent="0.25">
      <c r="B25" s="696"/>
      <c r="C25" s="697"/>
      <c r="D25" s="697"/>
      <c r="E25" s="697"/>
      <c r="F25" s="697"/>
      <c r="G25" s="697"/>
      <c r="H25" s="697"/>
      <c r="I25" s="697"/>
      <c r="J25" s="697"/>
      <c r="K25" s="697"/>
      <c r="L25" s="697"/>
      <c r="M25" s="697"/>
      <c r="N25" s="698"/>
    </row>
    <row r="26" spans="2:15" x14ac:dyDescent="0.25">
      <c r="B26" s="696"/>
      <c r="C26" s="697"/>
      <c r="D26" s="697"/>
      <c r="E26" s="697"/>
      <c r="F26" s="697"/>
      <c r="G26" s="697"/>
      <c r="H26" s="697"/>
      <c r="I26" s="697"/>
      <c r="J26" s="697"/>
      <c r="K26" s="697"/>
      <c r="L26" s="697"/>
      <c r="M26" s="697"/>
      <c r="N26" s="698"/>
    </row>
    <row r="27" spans="2:15" x14ac:dyDescent="0.25">
      <c r="B27" s="696"/>
      <c r="C27" s="697"/>
      <c r="D27" s="697"/>
      <c r="E27" s="697"/>
      <c r="F27" s="697"/>
      <c r="G27" s="697"/>
      <c r="H27" s="697"/>
      <c r="I27" s="697"/>
      <c r="J27" s="697"/>
      <c r="K27" s="697"/>
      <c r="L27" s="697"/>
      <c r="M27" s="697"/>
      <c r="N27" s="698"/>
    </row>
    <row r="28" spans="2:15" x14ac:dyDescent="0.25">
      <c r="B28" s="696"/>
      <c r="C28" s="697"/>
      <c r="D28" s="697"/>
      <c r="E28" s="697"/>
      <c r="F28" s="697"/>
      <c r="G28" s="697"/>
      <c r="H28" s="697"/>
      <c r="I28" s="697"/>
      <c r="J28" s="697"/>
      <c r="K28" s="697"/>
      <c r="L28" s="697"/>
      <c r="M28" s="697"/>
      <c r="N28" s="698"/>
    </row>
    <row r="29" spans="2:15" x14ac:dyDescent="0.25">
      <c r="B29" s="696"/>
      <c r="C29" s="697"/>
      <c r="D29" s="697"/>
      <c r="E29" s="697"/>
      <c r="F29" s="697"/>
      <c r="G29" s="697"/>
      <c r="H29" s="697"/>
      <c r="I29" s="697"/>
      <c r="J29" s="697"/>
      <c r="K29" s="697"/>
      <c r="L29" s="697"/>
      <c r="M29" s="697"/>
      <c r="N29" s="698"/>
    </row>
    <row r="30" spans="2:15" x14ac:dyDescent="0.25">
      <c r="B30" s="696"/>
      <c r="C30" s="697"/>
      <c r="D30" s="697"/>
      <c r="E30" s="697"/>
      <c r="F30" s="697"/>
      <c r="G30" s="697"/>
      <c r="H30" s="697"/>
      <c r="I30" s="697"/>
      <c r="J30" s="697"/>
      <c r="K30" s="697"/>
      <c r="L30" s="697"/>
      <c r="M30" s="697"/>
      <c r="N30" s="698"/>
    </row>
    <row r="31" spans="2:15" x14ac:dyDescent="0.25">
      <c r="B31" s="696"/>
      <c r="C31" s="697"/>
      <c r="D31" s="697"/>
      <c r="E31" s="697"/>
      <c r="F31" s="697"/>
      <c r="G31" s="697"/>
      <c r="H31" s="697"/>
      <c r="I31" s="697"/>
      <c r="J31" s="697"/>
      <c r="K31" s="697"/>
      <c r="L31" s="697"/>
      <c r="M31" s="697"/>
      <c r="N31" s="698"/>
    </row>
    <row r="32" spans="2:15" x14ac:dyDescent="0.25">
      <c r="B32" s="696"/>
      <c r="C32" s="697"/>
      <c r="D32" s="697"/>
      <c r="E32" s="697"/>
      <c r="F32" s="697"/>
      <c r="G32" s="697"/>
      <c r="H32" s="697"/>
      <c r="I32" s="697"/>
      <c r="J32" s="697"/>
      <c r="K32" s="697"/>
      <c r="L32" s="697"/>
      <c r="M32" s="697"/>
      <c r="N32" s="698"/>
    </row>
    <row r="33" spans="2:14" x14ac:dyDescent="0.25">
      <c r="B33" s="696"/>
      <c r="C33" s="697"/>
      <c r="D33" s="697"/>
      <c r="E33" s="697"/>
      <c r="F33" s="697"/>
      <c r="G33" s="697"/>
      <c r="H33" s="697"/>
      <c r="I33" s="697"/>
      <c r="J33" s="697"/>
      <c r="K33" s="697"/>
      <c r="L33" s="697"/>
      <c r="M33" s="697"/>
      <c r="N33" s="698"/>
    </row>
    <row r="34" spans="2:14" x14ac:dyDescent="0.25">
      <c r="B34" s="696"/>
      <c r="C34" s="697"/>
      <c r="D34" s="697"/>
      <c r="E34" s="697"/>
      <c r="F34" s="697"/>
      <c r="G34" s="697"/>
      <c r="H34" s="697"/>
      <c r="I34" s="697"/>
      <c r="J34" s="697"/>
      <c r="K34" s="697"/>
      <c r="L34" s="697"/>
      <c r="M34" s="697"/>
      <c r="N34" s="698"/>
    </row>
    <row r="35" spans="2:14" ht="15.75" thickBot="1" x14ac:dyDescent="0.3">
      <c r="B35" s="699"/>
      <c r="C35" s="700"/>
      <c r="D35" s="700"/>
      <c r="E35" s="700"/>
      <c r="F35" s="700"/>
      <c r="G35" s="700"/>
      <c r="H35" s="700"/>
      <c r="I35" s="700"/>
      <c r="J35" s="700"/>
      <c r="K35" s="700"/>
      <c r="L35" s="700"/>
      <c r="M35" s="700"/>
      <c r="N35" s="701"/>
    </row>
  </sheetData>
  <sheetProtection password="CC5D"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abSelected="1" topLeftCell="A46" zoomScale="60" zoomScaleNormal="60" workbookViewId="0">
      <selection activeCell="F52" sqref="F52"/>
    </sheetView>
  </sheetViews>
  <sheetFormatPr baseColWidth="10" defaultColWidth="8.85546875" defaultRowHeight="15" outlineLevelRow="1" x14ac:dyDescent="0.25"/>
  <cols>
    <col min="1" max="1" width="13.28515625" style="527" customWidth="1"/>
    <col min="2" max="2" width="60.5703125" style="527" bestFit="1" customWidth="1"/>
    <col min="3" max="7" width="41" style="527" customWidth="1"/>
    <col min="8" max="8" width="7.28515625" style="527" customWidth="1"/>
    <col min="9" max="9" width="92" style="527" customWidth="1"/>
    <col min="10" max="11" width="47.7109375" style="527" customWidth="1"/>
    <col min="12" max="12" width="7.28515625" style="527" customWidth="1"/>
    <col min="13" max="13" width="25.7109375" style="527" customWidth="1"/>
    <col min="14" max="14" width="25.7109375" style="528" customWidth="1"/>
    <col min="15" max="16384" width="8.85546875" style="553"/>
  </cols>
  <sheetData>
    <row r="1" spans="1:13" ht="45" customHeight="1" x14ac:dyDescent="0.25">
      <c r="A1" s="702" t="s">
        <v>1792</v>
      </c>
      <c r="B1" s="702"/>
    </row>
    <row r="2" spans="1:13" ht="31.5" x14ac:dyDescent="0.25">
      <c r="A2" s="529" t="s">
        <v>1793</v>
      </c>
      <c r="B2" s="529"/>
      <c r="C2" s="528"/>
      <c r="D2" s="528"/>
      <c r="E2" s="528"/>
      <c r="F2" s="530"/>
      <c r="G2" s="530"/>
      <c r="H2" s="528"/>
      <c r="I2" s="529"/>
      <c r="J2" s="528"/>
      <c r="K2" s="528"/>
      <c r="L2" s="528"/>
      <c r="M2" s="528"/>
    </row>
    <row r="3" spans="1:13" ht="15.75" thickBot="1" x14ac:dyDescent="0.3">
      <c r="A3" s="528"/>
      <c r="B3" s="531"/>
      <c r="C3" s="531"/>
      <c r="D3" s="528"/>
      <c r="E3" s="528"/>
      <c r="F3" s="528"/>
      <c r="G3" s="528"/>
      <c r="H3" s="528"/>
      <c r="L3" s="528"/>
      <c r="M3" s="528"/>
    </row>
    <row r="4" spans="1:13" ht="19.5" thickBot="1" x14ac:dyDescent="0.3">
      <c r="A4" s="532"/>
      <c r="B4" s="533" t="s">
        <v>22</v>
      </c>
      <c r="C4" s="534" t="s">
        <v>1794</v>
      </c>
      <c r="D4" s="532"/>
      <c r="E4" s="532"/>
      <c r="F4" s="528"/>
      <c r="G4" s="528"/>
      <c r="H4" s="528"/>
      <c r="I4" s="535" t="s">
        <v>1795</v>
      </c>
      <c r="J4" s="536" t="s">
        <v>1149</v>
      </c>
      <c r="L4" s="528"/>
      <c r="M4" s="528"/>
    </row>
    <row r="5" spans="1:13" ht="15.75" thickBot="1" x14ac:dyDescent="0.3">
      <c r="H5" s="528"/>
      <c r="I5" s="537" t="s">
        <v>1151</v>
      </c>
      <c r="J5" s="527" t="s">
        <v>1152</v>
      </c>
      <c r="L5" s="528"/>
      <c r="M5" s="528"/>
    </row>
    <row r="6" spans="1:13" ht="18.75" x14ac:dyDescent="0.25">
      <c r="A6" s="538"/>
      <c r="B6" s="539" t="s">
        <v>1796</v>
      </c>
      <c r="C6" s="538"/>
      <c r="E6" s="540"/>
      <c r="F6" s="540"/>
      <c r="G6" s="540"/>
      <c r="H6" s="528"/>
      <c r="I6" s="537" t="s">
        <v>1154</v>
      </c>
      <c r="J6" s="527" t="s">
        <v>1155</v>
      </c>
      <c r="L6" s="528"/>
      <c r="M6" s="528"/>
    </row>
    <row r="7" spans="1:13" x14ac:dyDescent="0.25">
      <c r="B7" s="541" t="s">
        <v>1797</v>
      </c>
      <c r="H7" s="528"/>
      <c r="I7" s="537" t="s">
        <v>1157</v>
      </c>
      <c r="J7" s="527" t="s">
        <v>1158</v>
      </c>
      <c r="L7" s="528"/>
      <c r="M7" s="528"/>
    </row>
    <row r="8" spans="1:13" x14ac:dyDescent="0.25">
      <c r="B8" s="541" t="s">
        <v>1798</v>
      </c>
      <c r="H8" s="528"/>
      <c r="I8" s="537" t="s">
        <v>1799</v>
      </c>
      <c r="J8" s="527" t="s">
        <v>1800</v>
      </c>
      <c r="L8" s="528"/>
      <c r="M8" s="528"/>
    </row>
    <row r="9" spans="1:13" ht="15.75" thickBot="1" x14ac:dyDescent="0.3">
      <c r="B9" s="542" t="s">
        <v>1801</v>
      </c>
      <c r="H9" s="528"/>
      <c r="L9" s="528"/>
      <c r="M9" s="528"/>
    </row>
    <row r="10" spans="1:13" x14ac:dyDescent="0.25">
      <c r="B10" s="543"/>
      <c r="H10" s="528"/>
      <c r="I10" s="544" t="s">
        <v>1802</v>
      </c>
      <c r="L10" s="528"/>
      <c r="M10" s="528"/>
    </row>
    <row r="11" spans="1:13" x14ac:dyDescent="0.25">
      <c r="B11" s="543"/>
      <c r="H11" s="528"/>
      <c r="I11" s="544" t="s">
        <v>1803</v>
      </c>
      <c r="L11" s="528"/>
      <c r="M11" s="528"/>
    </row>
    <row r="12" spans="1:13" ht="37.5" x14ac:dyDescent="0.25">
      <c r="A12" s="535" t="s">
        <v>31</v>
      </c>
      <c r="B12" s="535" t="s">
        <v>1804</v>
      </c>
      <c r="C12" s="545"/>
      <c r="D12" s="545"/>
      <c r="E12" s="545"/>
      <c r="F12" s="545"/>
      <c r="G12" s="545"/>
      <c r="H12" s="528"/>
      <c r="L12" s="528"/>
      <c r="M12" s="528"/>
    </row>
    <row r="13" spans="1:13" ht="15" customHeight="1" x14ac:dyDescent="0.25">
      <c r="A13" s="546"/>
      <c r="B13" s="547" t="s">
        <v>1805</v>
      </c>
      <c r="C13" s="546" t="s">
        <v>1678</v>
      </c>
      <c r="D13" s="546" t="s">
        <v>1806</v>
      </c>
      <c r="E13" s="548"/>
      <c r="F13" s="549"/>
      <c r="G13" s="549"/>
      <c r="H13" s="528"/>
      <c r="L13" s="528"/>
      <c r="M13" s="528"/>
    </row>
    <row r="14" spans="1:13" x14ac:dyDescent="0.25">
      <c r="A14" s="527" t="s">
        <v>1807</v>
      </c>
      <c r="B14" s="550" t="s">
        <v>1808</v>
      </c>
      <c r="C14" s="562" t="s">
        <v>1906</v>
      </c>
      <c r="D14" s="562" t="s">
        <v>1908</v>
      </c>
      <c r="E14" s="540"/>
      <c r="F14" s="540"/>
      <c r="G14" s="540"/>
      <c r="H14" s="528"/>
      <c r="L14" s="528"/>
      <c r="M14" s="528"/>
    </row>
    <row r="15" spans="1:13" x14ac:dyDescent="0.25">
      <c r="A15" s="527" t="s">
        <v>1809</v>
      </c>
      <c r="B15" s="550" t="s">
        <v>444</v>
      </c>
      <c r="C15" s="527" t="s">
        <v>1907</v>
      </c>
      <c r="E15" s="540"/>
      <c r="F15" s="540"/>
      <c r="G15" s="540"/>
      <c r="H15" s="528"/>
      <c r="L15" s="528"/>
      <c r="M15" s="528"/>
    </row>
    <row r="16" spans="1:13" x14ac:dyDescent="0.25">
      <c r="A16" s="527" t="s">
        <v>1810</v>
      </c>
      <c r="B16" s="550" t="s">
        <v>1811</v>
      </c>
      <c r="E16" s="540"/>
      <c r="F16" s="540"/>
      <c r="G16" s="540"/>
      <c r="H16" s="528"/>
      <c r="L16" s="528"/>
      <c r="M16" s="528"/>
    </row>
    <row r="17" spans="1:13" x14ac:dyDescent="0.25">
      <c r="A17" s="527" t="s">
        <v>1812</v>
      </c>
      <c r="B17" s="550" t="s">
        <v>1813</v>
      </c>
      <c r="E17" s="540"/>
      <c r="F17" s="540"/>
      <c r="G17" s="540"/>
      <c r="H17" s="528"/>
      <c r="L17" s="528"/>
      <c r="M17" s="528"/>
    </row>
    <row r="18" spans="1:13" x14ac:dyDescent="0.25">
      <c r="A18" s="527" t="s">
        <v>1814</v>
      </c>
      <c r="B18" s="550" t="s">
        <v>1815</v>
      </c>
      <c r="E18" s="540"/>
      <c r="F18" s="540"/>
      <c r="G18" s="540"/>
      <c r="H18" s="528"/>
      <c r="L18" s="528"/>
      <c r="M18" s="528"/>
    </row>
    <row r="19" spans="1:13" x14ac:dyDescent="0.25">
      <c r="A19" s="527" t="s">
        <v>1816</v>
      </c>
      <c r="B19" s="550" t="s">
        <v>1817</v>
      </c>
      <c r="E19" s="540"/>
      <c r="F19" s="540"/>
      <c r="G19" s="540"/>
      <c r="H19" s="528"/>
      <c r="L19" s="528"/>
      <c r="M19" s="528"/>
    </row>
    <row r="20" spans="1:13" x14ac:dyDescent="0.25">
      <c r="A20" s="527" t="s">
        <v>1818</v>
      </c>
      <c r="B20" s="550" t="s">
        <v>1819</v>
      </c>
      <c r="C20" s="527" t="s">
        <v>1525</v>
      </c>
      <c r="E20" s="540"/>
      <c r="F20" s="540"/>
      <c r="G20" s="540"/>
      <c r="H20" s="528"/>
      <c r="L20" s="528"/>
      <c r="M20" s="528"/>
    </row>
    <row r="21" spans="1:13" x14ac:dyDescent="0.25">
      <c r="A21" s="527" t="s">
        <v>1820</v>
      </c>
      <c r="B21" s="550" t="s">
        <v>1821</v>
      </c>
      <c r="E21" s="540"/>
      <c r="F21" s="540"/>
      <c r="G21" s="540"/>
      <c r="H21" s="528"/>
      <c r="L21" s="528"/>
      <c r="M21" s="528"/>
    </row>
    <row r="22" spans="1:13" x14ac:dyDescent="0.25">
      <c r="A22" s="527" t="s">
        <v>1822</v>
      </c>
      <c r="B22" s="550" t="s">
        <v>1823</v>
      </c>
      <c r="E22" s="540"/>
      <c r="F22" s="540"/>
      <c r="G22" s="540"/>
      <c r="H22" s="528"/>
      <c r="L22" s="528"/>
      <c r="M22" s="528"/>
    </row>
    <row r="23" spans="1:13" x14ac:dyDescent="0.25">
      <c r="A23" s="527" t="s">
        <v>1824</v>
      </c>
      <c r="B23" s="550" t="s">
        <v>1825</v>
      </c>
      <c r="E23" s="540"/>
      <c r="F23" s="540"/>
      <c r="G23" s="540"/>
      <c r="H23" s="528"/>
      <c r="L23" s="528"/>
      <c r="M23" s="528"/>
    </row>
    <row r="24" spans="1:13" x14ac:dyDescent="0.25">
      <c r="A24" s="527" t="s">
        <v>1826</v>
      </c>
      <c r="B24" s="550" t="s">
        <v>1827</v>
      </c>
      <c r="E24" s="540"/>
      <c r="F24" s="540"/>
      <c r="G24" s="540"/>
      <c r="H24" s="528"/>
      <c r="L24" s="528"/>
      <c r="M24" s="528"/>
    </row>
    <row r="25" spans="1:13" outlineLevel="1" x14ac:dyDescent="0.25">
      <c r="A25" s="527" t="s">
        <v>1828</v>
      </c>
      <c r="B25" s="551"/>
      <c r="E25" s="540"/>
      <c r="F25" s="540"/>
      <c r="G25" s="540"/>
      <c r="H25" s="528"/>
      <c r="L25" s="528"/>
      <c r="M25" s="528"/>
    </row>
    <row r="26" spans="1:13" outlineLevel="1" x14ac:dyDescent="0.25">
      <c r="A26" s="527" t="s">
        <v>1829</v>
      </c>
      <c r="B26" s="551"/>
      <c r="E26" s="540"/>
      <c r="F26" s="540"/>
      <c r="G26" s="540"/>
      <c r="H26" s="528"/>
      <c r="L26" s="528"/>
      <c r="M26" s="528"/>
    </row>
    <row r="27" spans="1:13" outlineLevel="1" x14ac:dyDescent="0.25">
      <c r="A27" s="527" t="s">
        <v>1830</v>
      </c>
      <c r="B27" s="551"/>
      <c r="E27" s="540"/>
      <c r="F27" s="540"/>
      <c r="G27" s="540"/>
      <c r="H27" s="528"/>
      <c r="L27" s="528"/>
      <c r="M27" s="528"/>
    </row>
    <row r="28" spans="1:13" outlineLevel="1" x14ac:dyDescent="0.25">
      <c r="A28" s="527" t="s">
        <v>1831</v>
      </c>
      <c r="B28" s="551"/>
      <c r="E28" s="540"/>
      <c r="F28" s="540"/>
      <c r="G28" s="540"/>
      <c r="H28" s="528"/>
      <c r="L28" s="528"/>
      <c r="M28" s="528"/>
    </row>
    <row r="29" spans="1:13" outlineLevel="1" x14ac:dyDescent="0.25">
      <c r="A29" s="527" t="s">
        <v>1832</v>
      </c>
      <c r="B29" s="551"/>
      <c r="E29" s="540"/>
      <c r="F29" s="540"/>
      <c r="G29" s="540"/>
      <c r="H29" s="528"/>
      <c r="L29" s="528"/>
      <c r="M29" s="528"/>
    </row>
    <row r="30" spans="1:13" outlineLevel="1" x14ac:dyDescent="0.25">
      <c r="A30" s="527" t="s">
        <v>1833</v>
      </c>
      <c r="B30" s="551"/>
      <c r="E30" s="540"/>
      <c r="F30" s="540"/>
      <c r="G30" s="540"/>
      <c r="H30" s="528"/>
      <c r="L30" s="528"/>
      <c r="M30" s="528"/>
    </row>
    <row r="31" spans="1:13" outlineLevel="1" x14ac:dyDescent="0.25">
      <c r="A31" s="527" t="s">
        <v>1834</v>
      </c>
      <c r="B31" s="551"/>
      <c r="E31" s="540"/>
      <c r="F31" s="540"/>
      <c r="G31" s="540"/>
      <c r="H31" s="528"/>
      <c r="L31" s="528"/>
      <c r="M31" s="528"/>
    </row>
    <row r="32" spans="1:13" outlineLevel="1" x14ac:dyDescent="0.25">
      <c r="A32" s="527" t="s">
        <v>1835</v>
      </c>
      <c r="B32" s="551"/>
      <c r="E32" s="540"/>
      <c r="F32" s="540"/>
      <c r="G32" s="540"/>
      <c r="H32" s="528"/>
      <c r="L32" s="528"/>
      <c r="M32" s="528"/>
    </row>
    <row r="33" spans="1:13" ht="18.75" x14ac:dyDescent="0.25">
      <c r="A33" s="545"/>
      <c r="B33" s="535" t="s">
        <v>1798</v>
      </c>
      <c r="C33" s="545"/>
      <c r="D33" s="545"/>
      <c r="E33" s="545"/>
      <c r="F33" s="545"/>
      <c r="G33" s="545"/>
      <c r="H33" s="528"/>
      <c r="L33" s="528"/>
      <c r="M33" s="528"/>
    </row>
    <row r="34" spans="1:13" ht="15" customHeight="1" x14ac:dyDescent="0.25">
      <c r="A34" s="546"/>
      <c r="B34" s="547" t="s">
        <v>1836</v>
      </c>
      <c r="C34" s="546" t="s">
        <v>1837</v>
      </c>
      <c r="D34" s="546" t="s">
        <v>1806</v>
      </c>
      <c r="E34" s="546" t="s">
        <v>1838</v>
      </c>
      <c r="F34" s="549"/>
      <c r="G34" s="549"/>
      <c r="H34" s="528"/>
      <c r="L34" s="528"/>
      <c r="M34" s="528"/>
    </row>
    <row r="35" spans="1:13" x14ac:dyDescent="0.25">
      <c r="A35" s="527" t="s">
        <v>1839</v>
      </c>
      <c r="B35" s="527" t="s">
        <v>1909</v>
      </c>
      <c r="C35" s="562"/>
      <c r="D35" s="562" t="s">
        <v>1908</v>
      </c>
      <c r="E35" s="527" t="s">
        <v>1910</v>
      </c>
      <c r="F35" s="552"/>
      <c r="G35" s="552"/>
      <c r="H35" s="528"/>
      <c r="L35" s="528"/>
      <c r="M35" s="528"/>
    </row>
    <row r="36" spans="1:13" x14ac:dyDescent="0.25">
      <c r="A36" s="527" t="s">
        <v>1840</v>
      </c>
      <c r="B36" s="550" t="s">
        <v>1911</v>
      </c>
      <c r="D36" s="527" t="s">
        <v>1938</v>
      </c>
      <c r="E36" s="527" t="s">
        <v>1910</v>
      </c>
      <c r="H36" s="528"/>
      <c r="L36" s="528"/>
      <c r="M36" s="528"/>
    </row>
    <row r="37" spans="1:13" x14ac:dyDescent="0.25">
      <c r="A37" s="527" t="s">
        <v>1841</v>
      </c>
      <c r="B37" s="550" t="s">
        <v>1912</v>
      </c>
      <c r="D37" s="527" t="s">
        <v>1938</v>
      </c>
      <c r="E37" s="527" t="s">
        <v>1910</v>
      </c>
      <c r="H37" s="528"/>
      <c r="L37" s="528"/>
      <c r="M37" s="528"/>
    </row>
    <row r="38" spans="1:13" x14ac:dyDescent="0.25">
      <c r="A38" s="527" t="s">
        <v>1842</v>
      </c>
      <c r="B38" s="550" t="s">
        <v>1913</v>
      </c>
      <c r="D38" s="527" t="s">
        <v>1939</v>
      </c>
      <c r="E38" s="527" t="s">
        <v>1910</v>
      </c>
      <c r="H38" s="528"/>
      <c r="L38" s="528"/>
      <c r="M38" s="528"/>
    </row>
    <row r="39" spans="1:13" x14ac:dyDescent="0.25">
      <c r="A39" s="527" t="s">
        <v>1843</v>
      </c>
      <c r="B39" s="550" t="s">
        <v>1914</v>
      </c>
      <c r="D39" s="527" t="s">
        <v>1940</v>
      </c>
      <c r="E39" s="527" t="s">
        <v>1910</v>
      </c>
      <c r="H39" s="528"/>
      <c r="L39" s="528"/>
      <c r="M39" s="528"/>
    </row>
    <row r="40" spans="1:13" x14ac:dyDescent="0.25">
      <c r="A40" s="527" t="s">
        <v>1844</v>
      </c>
      <c r="B40" s="550" t="s">
        <v>1915</v>
      </c>
      <c r="D40" s="527" t="s">
        <v>1941</v>
      </c>
      <c r="E40" s="527" t="s">
        <v>1910</v>
      </c>
      <c r="H40" s="528"/>
      <c r="L40" s="528"/>
      <c r="M40" s="528"/>
    </row>
    <row r="41" spans="1:13" x14ac:dyDescent="0.25">
      <c r="A41" s="527" t="s">
        <v>1845</v>
      </c>
      <c r="B41" s="550" t="s">
        <v>1916</v>
      </c>
      <c r="D41" s="527" t="s">
        <v>1942</v>
      </c>
      <c r="E41" s="527" t="s">
        <v>1910</v>
      </c>
      <c r="H41" s="528"/>
      <c r="L41" s="528"/>
      <c r="M41" s="528"/>
    </row>
    <row r="42" spans="1:13" x14ac:dyDescent="0.25">
      <c r="A42" s="527" t="s">
        <v>1846</v>
      </c>
      <c r="B42" s="550" t="s">
        <v>1917</v>
      </c>
      <c r="D42" s="527" t="s">
        <v>1943</v>
      </c>
      <c r="E42" s="527" t="s">
        <v>1910</v>
      </c>
      <c r="H42" s="528"/>
      <c r="L42" s="528"/>
      <c r="M42" s="528"/>
    </row>
    <row r="43" spans="1:13" x14ac:dyDescent="0.25">
      <c r="A43" s="527" t="s">
        <v>1847</v>
      </c>
      <c r="B43" s="550" t="s">
        <v>1918</v>
      </c>
      <c r="D43" s="527" t="s">
        <v>1944</v>
      </c>
      <c r="E43" s="527" t="s">
        <v>1910</v>
      </c>
      <c r="H43" s="528"/>
      <c r="L43" s="528"/>
      <c r="M43" s="528"/>
    </row>
    <row r="44" spans="1:13" x14ac:dyDescent="0.25">
      <c r="A44" s="527" t="s">
        <v>1848</v>
      </c>
      <c r="B44" s="550" t="s">
        <v>1919</v>
      </c>
      <c r="D44" s="527" t="s">
        <v>1945</v>
      </c>
      <c r="E44" s="527" t="s">
        <v>1920</v>
      </c>
      <c r="H44" s="528"/>
      <c r="L44" s="528"/>
      <c r="M44" s="528"/>
    </row>
    <row r="45" spans="1:13" x14ac:dyDescent="0.25">
      <c r="A45" s="527" t="s">
        <v>1849</v>
      </c>
      <c r="B45" s="550" t="s">
        <v>1921</v>
      </c>
      <c r="D45" s="527" t="s">
        <v>1946</v>
      </c>
      <c r="E45" s="527" t="s">
        <v>1920</v>
      </c>
      <c r="H45" s="528"/>
      <c r="L45" s="528"/>
      <c r="M45" s="528"/>
    </row>
    <row r="46" spans="1:13" x14ac:dyDescent="0.25">
      <c r="A46" s="527" t="s">
        <v>1850</v>
      </c>
      <c r="B46" s="550" t="s">
        <v>1922</v>
      </c>
      <c r="D46" s="527" t="s">
        <v>1947</v>
      </c>
      <c r="E46" s="527" t="s">
        <v>1910</v>
      </c>
      <c r="H46" s="528"/>
      <c r="L46" s="528"/>
      <c r="M46" s="528"/>
    </row>
    <row r="47" spans="1:13" x14ac:dyDescent="0.25">
      <c r="A47" s="527" t="s">
        <v>1851</v>
      </c>
      <c r="B47" s="550" t="s">
        <v>1923</v>
      </c>
      <c r="D47" s="527" t="s">
        <v>1948</v>
      </c>
      <c r="E47" s="527" t="s">
        <v>1910</v>
      </c>
      <c r="H47" s="528"/>
      <c r="L47" s="528"/>
      <c r="M47" s="528"/>
    </row>
    <row r="48" spans="1:13" x14ac:dyDescent="0.25">
      <c r="A48" s="527" t="s">
        <v>1852</v>
      </c>
      <c r="B48" s="550" t="s">
        <v>1924</v>
      </c>
      <c r="D48" s="527" t="s">
        <v>1949</v>
      </c>
      <c r="E48" s="527" t="s">
        <v>1925</v>
      </c>
      <c r="H48" s="528"/>
      <c r="L48" s="528"/>
      <c r="M48" s="528"/>
    </row>
    <row r="49" spans="1:13" x14ac:dyDescent="0.25">
      <c r="A49" s="527" t="s">
        <v>1853</v>
      </c>
      <c r="B49" s="550" t="s">
        <v>1926</v>
      </c>
      <c r="D49" s="527" t="s">
        <v>1950</v>
      </c>
      <c r="E49" s="527" t="s">
        <v>1910</v>
      </c>
      <c r="H49" s="528"/>
      <c r="L49" s="528"/>
      <c r="M49" s="528"/>
    </row>
    <row r="50" spans="1:13" x14ac:dyDescent="0.25">
      <c r="A50" s="527" t="s">
        <v>1854</v>
      </c>
      <c r="B50" s="550" t="s">
        <v>1927</v>
      </c>
      <c r="D50" s="527" t="s">
        <v>1951</v>
      </c>
      <c r="E50" s="527" t="s">
        <v>1910</v>
      </c>
      <c r="H50" s="528"/>
      <c r="L50" s="528"/>
      <c r="M50" s="528"/>
    </row>
    <row r="51" spans="1:13" x14ac:dyDescent="0.25">
      <c r="A51" s="527" t="s">
        <v>1855</v>
      </c>
      <c r="B51" s="550" t="s">
        <v>1928</v>
      </c>
      <c r="D51" s="527" t="s">
        <v>1952</v>
      </c>
      <c r="E51" s="527" t="s">
        <v>1920</v>
      </c>
      <c r="H51" s="528"/>
      <c r="L51" s="528"/>
      <c r="M51" s="528"/>
    </row>
    <row r="52" spans="1:13" x14ac:dyDescent="0.25">
      <c r="A52" s="527" t="s">
        <v>1856</v>
      </c>
      <c r="B52" s="550" t="s">
        <v>1929</v>
      </c>
      <c r="D52" s="527" t="s">
        <v>1953</v>
      </c>
      <c r="E52" s="527" t="s">
        <v>1920</v>
      </c>
      <c r="H52" s="528"/>
      <c r="L52" s="528"/>
      <c r="M52" s="528"/>
    </row>
    <row r="53" spans="1:13" x14ac:dyDescent="0.25">
      <c r="A53" s="527" t="s">
        <v>1857</v>
      </c>
      <c r="B53" s="550" t="s">
        <v>1930</v>
      </c>
      <c r="D53" s="527" t="s">
        <v>1954</v>
      </c>
      <c r="E53" s="527" t="s">
        <v>1920</v>
      </c>
      <c r="H53" s="528"/>
      <c r="L53" s="528"/>
      <c r="M53" s="528"/>
    </row>
    <row r="54" spans="1:13" x14ac:dyDescent="0.25">
      <c r="A54" s="527" t="s">
        <v>1858</v>
      </c>
      <c r="B54" s="550" t="s">
        <v>1931</v>
      </c>
      <c r="D54" s="527" t="s">
        <v>1955</v>
      </c>
      <c r="E54" s="527" t="s">
        <v>1920</v>
      </c>
      <c r="H54" s="528"/>
      <c r="L54" s="528"/>
      <c r="M54" s="528"/>
    </row>
    <row r="55" spans="1:13" x14ac:dyDescent="0.25">
      <c r="A55" s="527" t="s">
        <v>1859</v>
      </c>
      <c r="B55" s="550" t="s">
        <v>1932</v>
      </c>
      <c r="D55" s="527" t="s">
        <v>1956</v>
      </c>
      <c r="E55" s="527" t="s">
        <v>1925</v>
      </c>
      <c r="H55" s="528"/>
      <c r="L55" s="528"/>
      <c r="M55" s="528"/>
    </row>
    <row r="56" spans="1:13" x14ac:dyDescent="0.25">
      <c r="A56" s="527" t="s">
        <v>1860</v>
      </c>
      <c r="B56" s="550" t="s">
        <v>1933</v>
      </c>
      <c r="D56" s="527" t="s">
        <v>1957</v>
      </c>
      <c r="E56" s="527" t="s">
        <v>1920</v>
      </c>
      <c r="H56" s="528"/>
      <c r="L56" s="528"/>
      <c r="M56" s="528"/>
    </row>
    <row r="57" spans="1:13" x14ac:dyDescent="0.25">
      <c r="A57" s="527" t="s">
        <v>1861</v>
      </c>
      <c r="B57" s="550"/>
      <c r="H57" s="528"/>
      <c r="L57" s="528"/>
      <c r="M57" s="528"/>
    </row>
    <row r="58" spans="1:13" x14ac:dyDescent="0.25">
      <c r="A58" s="527" t="s">
        <v>1862</v>
      </c>
      <c r="B58" s="550"/>
      <c r="H58" s="528"/>
      <c r="L58" s="528"/>
      <c r="M58" s="528"/>
    </row>
    <row r="59" spans="1:13" x14ac:dyDescent="0.25">
      <c r="A59" s="527" t="s">
        <v>1863</v>
      </c>
      <c r="B59" s="550"/>
      <c r="H59" s="528"/>
      <c r="L59" s="528"/>
      <c r="M59" s="528"/>
    </row>
    <row r="60" spans="1:13" outlineLevel="1" x14ac:dyDescent="0.25">
      <c r="A60" s="527" t="s">
        <v>1864</v>
      </c>
      <c r="B60" s="550"/>
      <c r="E60" s="550"/>
      <c r="F60" s="550"/>
      <c r="G60" s="550"/>
      <c r="H60" s="528"/>
      <c r="L60" s="528"/>
      <c r="M60" s="528"/>
    </row>
    <row r="61" spans="1:13" outlineLevel="1" x14ac:dyDescent="0.25">
      <c r="A61" s="527" t="s">
        <v>1865</v>
      </c>
      <c r="B61" s="550"/>
      <c r="E61" s="550"/>
      <c r="F61" s="550"/>
      <c r="G61" s="550"/>
      <c r="H61" s="528"/>
      <c r="L61" s="528"/>
      <c r="M61" s="528"/>
    </row>
    <row r="62" spans="1:13" outlineLevel="1" x14ac:dyDescent="0.25">
      <c r="A62" s="527" t="s">
        <v>1866</v>
      </c>
      <c r="B62" s="550"/>
      <c r="E62" s="550"/>
      <c r="F62" s="550"/>
      <c r="G62" s="550"/>
      <c r="H62" s="528"/>
      <c r="L62" s="528"/>
      <c r="M62" s="528"/>
    </row>
    <row r="63" spans="1:13" outlineLevel="1" x14ac:dyDescent="0.25">
      <c r="A63" s="527" t="s">
        <v>1867</v>
      </c>
      <c r="B63" s="550"/>
      <c r="E63" s="550"/>
      <c r="F63" s="550"/>
      <c r="G63" s="550"/>
      <c r="H63" s="528"/>
      <c r="L63" s="528"/>
      <c r="M63" s="528"/>
    </row>
    <row r="64" spans="1:13" outlineLevel="1" x14ac:dyDescent="0.25">
      <c r="A64" s="527" t="s">
        <v>1868</v>
      </c>
      <c r="B64" s="550"/>
      <c r="E64" s="550"/>
      <c r="F64" s="550"/>
      <c r="G64" s="550"/>
      <c r="H64" s="528"/>
      <c r="L64" s="528"/>
      <c r="M64" s="528"/>
    </row>
    <row r="65" spans="1:14" outlineLevel="1" x14ac:dyDescent="0.25">
      <c r="A65" s="527" t="s">
        <v>1869</v>
      </c>
      <c r="B65" s="550"/>
      <c r="E65" s="550"/>
      <c r="F65" s="550"/>
      <c r="G65" s="550"/>
      <c r="H65" s="528"/>
      <c r="L65" s="528"/>
      <c r="M65" s="528"/>
    </row>
    <row r="66" spans="1:14" outlineLevel="1" x14ac:dyDescent="0.25">
      <c r="A66" s="527" t="s">
        <v>1870</v>
      </c>
      <c r="B66" s="550"/>
      <c r="E66" s="550"/>
      <c r="F66" s="550"/>
      <c r="G66" s="550"/>
      <c r="H66" s="528"/>
      <c r="L66" s="528"/>
      <c r="M66" s="528"/>
    </row>
    <row r="67" spans="1:14" outlineLevel="1" x14ac:dyDescent="0.25">
      <c r="A67" s="527" t="s">
        <v>1871</v>
      </c>
      <c r="B67" s="550"/>
      <c r="E67" s="550"/>
      <c r="F67" s="550"/>
      <c r="G67" s="550"/>
      <c r="H67" s="528"/>
      <c r="L67" s="528"/>
      <c r="M67" s="528"/>
    </row>
    <row r="68" spans="1:14" outlineLevel="1" x14ac:dyDescent="0.25">
      <c r="A68" s="527" t="s">
        <v>1872</v>
      </c>
      <c r="B68" s="550"/>
      <c r="E68" s="550"/>
      <c r="F68" s="550"/>
      <c r="G68" s="550"/>
      <c r="H68" s="528"/>
      <c r="L68" s="528"/>
      <c r="M68" s="528"/>
    </row>
    <row r="69" spans="1:14" outlineLevel="1" x14ac:dyDescent="0.25">
      <c r="A69" s="527" t="s">
        <v>1873</v>
      </c>
      <c r="B69" s="550"/>
      <c r="E69" s="550"/>
      <c r="F69" s="550"/>
      <c r="G69" s="550"/>
      <c r="H69" s="528"/>
      <c r="L69" s="528"/>
      <c r="M69" s="528"/>
    </row>
    <row r="70" spans="1:14" outlineLevel="1" x14ac:dyDescent="0.25">
      <c r="A70" s="527" t="s">
        <v>1874</v>
      </c>
      <c r="B70" s="550"/>
      <c r="E70" s="550"/>
      <c r="F70" s="550"/>
      <c r="G70" s="550"/>
      <c r="H70" s="528"/>
      <c r="L70" s="528"/>
      <c r="M70" s="528"/>
    </row>
    <row r="71" spans="1:14" outlineLevel="1" x14ac:dyDescent="0.25">
      <c r="A71" s="527" t="s">
        <v>1875</v>
      </c>
      <c r="B71" s="550"/>
      <c r="E71" s="550"/>
      <c r="F71" s="550"/>
      <c r="G71" s="550"/>
      <c r="H71" s="528"/>
      <c r="L71" s="528"/>
      <c r="M71" s="528"/>
    </row>
    <row r="72" spans="1:14" outlineLevel="1" x14ac:dyDescent="0.25">
      <c r="A72" s="527" t="s">
        <v>1876</v>
      </c>
      <c r="B72" s="550"/>
      <c r="E72" s="550"/>
      <c r="F72" s="550"/>
      <c r="G72" s="550"/>
      <c r="H72" s="528"/>
      <c r="L72" s="528"/>
      <c r="M72" s="528"/>
    </row>
    <row r="73" spans="1:14" ht="18.75" x14ac:dyDescent="0.25">
      <c r="A73" s="545"/>
      <c r="B73" s="535" t="s">
        <v>1801</v>
      </c>
      <c r="C73" s="545"/>
      <c r="D73" s="545"/>
      <c r="E73" s="545"/>
      <c r="F73" s="545"/>
      <c r="G73" s="545"/>
      <c r="H73" s="528"/>
    </row>
    <row r="74" spans="1:14" ht="15" customHeight="1" x14ac:dyDescent="0.25">
      <c r="A74" s="546"/>
      <c r="B74" s="547" t="s">
        <v>932</v>
      </c>
      <c r="C74" s="546" t="s">
        <v>1877</v>
      </c>
      <c r="D74" s="546"/>
      <c r="E74" s="549"/>
      <c r="F74" s="549"/>
      <c r="G74" s="549"/>
      <c r="H74" s="553"/>
      <c r="I74" s="553"/>
      <c r="J74" s="553"/>
      <c r="K74" s="553"/>
      <c r="L74" s="553"/>
      <c r="M74" s="553"/>
      <c r="N74" s="553"/>
    </row>
    <row r="75" spans="1:14" x14ac:dyDescent="0.25">
      <c r="A75" s="527" t="s">
        <v>1878</v>
      </c>
      <c r="B75" s="527" t="s">
        <v>1879</v>
      </c>
      <c r="C75" s="569">
        <v>73.61</v>
      </c>
      <c r="H75" s="528"/>
    </row>
    <row r="76" spans="1:14" x14ac:dyDescent="0.25">
      <c r="A76" s="527" t="s">
        <v>1880</v>
      </c>
      <c r="B76" s="527" t="s">
        <v>1881</v>
      </c>
      <c r="C76" s="570">
        <v>204.61</v>
      </c>
      <c r="H76" s="528"/>
    </row>
    <row r="77" spans="1:14" outlineLevel="1" x14ac:dyDescent="0.25">
      <c r="A77" s="527" t="s">
        <v>1882</v>
      </c>
      <c r="H77" s="528"/>
    </row>
    <row r="78" spans="1:14" outlineLevel="1" x14ac:dyDescent="0.25">
      <c r="A78" s="527" t="s">
        <v>1883</v>
      </c>
      <c r="H78" s="528"/>
    </row>
    <row r="79" spans="1:14" outlineLevel="1" x14ac:dyDescent="0.25">
      <c r="A79" s="527" t="s">
        <v>1884</v>
      </c>
      <c r="H79" s="528"/>
    </row>
    <row r="80" spans="1:14" outlineLevel="1" x14ac:dyDescent="0.25">
      <c r="A80" s="527" t="s">
        <v>1885</v>
      </c>
      <c r="H80" s="528"/>
    </row>
    <row r="81" spans="1:8" x14ac:dyDescent="0.25">
      <c r="A81" s="546"/>
      <c r="B81" s="547" t="s">
        <v>1886</v>
      </c>
      <c r="C81" s="546" t="s">
        <v>528</v>
      </c>
      <c r="D81" s="546" t="s">
        <v>529</v>
      </c>
      <c r="E81" s="549" t="s">
        <v>944</v>
      </c>
      <c r="F81" s="549" t="s">
        <v>1887</v>
      </c>
      <c r="G81" s="549" t="s">
        <v>1888</v>
      </c>
      <c r="H81" s="528"/>
    </row>
    <row r="82" spans="1:8" x14ac:dyDescent="0.25">
      <c r="A82" s="527" t="s">
        <v>1889</v>
      </c>
      <c r="B82" s="551" t="s">
        <v>1890</v>
      </c>
      <c r="C82" s="568">
        <v>2.3E-3</v>
      </c>
      <c r="D82" s="568">
        <v>0</v>
      </c>
      <c r="E82" s="568">
        <v>0</v>
      </c>
      <c r="F82" s="568"/>
      <c r="G82" s="568">
        <v>2.3E-3</v>
      </c>
      <c r="H82" s="528"/>
    </row>
    <row r="83" spans="1:8" x14ac:dyDescent="0.25">
      <c r="A83" s="527" t="s">
        <v>1891</v>
      </c>
      <c r="B83" s="527" t="s">
        <v>1892</v>
      </c>
      <c r="C83" s="568">
        <v>6.7999999999999996E-3</v>
      </c>
      <c r="D83" s="568">
        <v>0</v>
      </c>
      <c r="E83" s="568">
        <v>0</v>
      </c>
      <c r="F83" s="568"/>
      <c r="G83" s="568">
        <v>6.7999999999999996E-3</v>
      </c>
      <c r="H83" s="528"/>
    </row>
    <row r="84" spans="1:8" x14ac:dyDescent="0.25">
      <c r="A84" s="527" t="s">
        <v>1893</v>
      </c>
      <c r="B84" s="527" t="s">
        <v>1894</v>
      </c>
      <c r="C84" s="568">
        <v>2.7000000000000001E-3</v>
      </c>
      <c r="D84" s="568">
        <v>0</v>
      </c>
      <c r="E84" s="568">
        <v>0</v>
      </c>
      <c r="F84" s="568"/>
      <c r="G84" s="568">
        <v>2.7000000000000001E-3</v>
      </c>
      <c r="H84" s="528"/>
    </row>
    <row r="85" spans="1:8" x14ac:dyDescent="0.25">
      <c r="A85" s="527" t="s">
        <v>1895</v>
      </c>
      <c r="B85" s="527" t="s">
        <v>1896</v>
      </c>
      <c r="C85" s="568">
        <v>2.8999999999999998E-3</v>
      </c>
      <c r="D85" s="568">
        <v>0</v>
      </c>
      <c r="E85" s="568">
        <v>0</v>
      </c>
      <c r="F85" s="568"/>
      <c r="G85" s="568">
        <v>2.8999999999999998E-3</v>
      </c>
      <c r="H85" s="528"/>
    </row>
    <row r="86" spans="1:8" x14ac:dyDescent="0.25">
      <c r="A86" s="527" t="s">
        <v>1897</v>
      </c>
      <c r="B86" s="527" t="s">
        <v>1898</v>
      </c>
      <c r="C86" s="568">
        <v>1.4800000000000001E-2</v>
      </c>
      <c r="D86" s="568">
        <v>0</v>
      </c>
      <c r="E86" s="568">
        <v>0</v>
      </c>
      <c r="F86" s="568"/>
      <c r="G86" s="568">
        <v>1.4800000000000001E-2</v>
      </c>
      <c r="H86" s="528"/>
    </row>
    <row r="87" spans="1:8" outlineLevel="1" x14ac:dyDescent="0.25">
      <c r="A87" s="527" t="s">
        <v>1899</v>
      </c>
      <c r="H87" s="528"/>
    </row>
    <row r="88" spans="1:8" outlineLevel="1" x14ac:dyDescent="0.25">
      <c r="A88" s="527" t="s">
        <v>1900</v>
      </c>
      <c r="H88" s="528"/>
    </row>
    <row r="89" spans="1:8" outlineLevel="1" x14ac:dyDescent="0.25">
      <c r="A89" s="527" t="s">
        <v>1901</v>
      </c>
      <c r="H89" s="528"/>
    </row>
    <row r="90" spans="1:8" outlineLevel="1" x14ac:dyDescent="0.25">
      <c r="A90" s="527" t="s">
        <v>1902</v>
      </c>
      <c r="H90" s="528"/>
    </row>
    <row r="91" spans="1:8" x14ac:dyDescent="0.25">
      <c r="H91" s="528"/>
    </row>
    <row r="92" spans="1:8" x14ac:dyDescent="0.25">
      <c r="H92" s="528"/>
    </row>
    <row r="93" spans="1:8" x14ac:dyDescent="0.25">
      <c r="H93" s="528"/>
    </row>
    <row r="94" spans="1:8" x14ac:dyDescent="0.25">
      <c r="H94" s="528"/>
    </row>
    <row r="95" spans="1:8" x14ac:dyDescent="0.25">
      <c r="H95" s="528"/>
    </row>
    <row r="96" spans="1:8" x14ac:dyDescent="0.25">
      <c r="H96" s="528"/>
    </row>
    <row r="97" spans="8:8" x14ac:dyDescent="0.25">
      <c r="H97" s="528"/>
    </row>
    <row r="98" spans="8:8" x14ac:dyDescent="0.25">
      <c r="H98" s="528"/>
    </row>
    <row r="99" spans="8:8" x14ac:dyDescent="0.25">
      <c r="H99" s="528"/>
    </row>
    <row r="100" spans="8:8" x14ac:dyDescent="0.25">
      <c r="H100" s="528"/>
    </row>
    <row r="101" spans="8:8" x14ac:dyDescent="0.25">
      <c r="H101" s="528"/>
    </row>
    <row r="102" spans="8:8" x14ac:dyDescent="0.25">
      <c r="H102" s="528"/>
    </row>
    <row r="103" spans="8:8" x14ac:dyDescent="0.25">
      <c r="H103" s="528"/>
    </row>
    <row r="104" spans="8:8" x14ac:dyDescent="0.25">
      <c r="H104" s="528"/>
    </row>
    <row r="105" spans="8:8" x14ac:dyDescent="0.25">
      <c r="H105" s="528"/>
    </row>
    <row r="106" spans="8:8" x14ac:dyDescent="0.25">
      <c r="H106" s="528"/>
    </row>
    <row r="107" spans="8:8" x14ac:dyDescent="0.25">
      <c r="H107" s="528"/>
    </row>
    <row r="108" spans="8:8" x14ac:dyDescent="0.25">
      <c r="H108" s="528"/>
    </row>
    <row r="109" spans="8:8" x14ac:dyDescent="0.25">
      <c r="H109" s="528"/>
    </row>
    <row r="110" spans="8:8" x14ac:dyDescent="0.25">
      <c r="H110" s="528"/>
    </row>
    <row r="111" spans="8:8" x14ac:dyDescent="0.25">
      <c r="H111" s="528"/>
    </row>
    <row r="112" spans="8:8" x14ac:dyDescent="0.25">
      <c r="H112" s="528"/>
    </row>
  </sheetData>
  <sheetProtection password="CC5D"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36" zoomScale="90" zoomScaleNormal="90" workbookViewId="0">
      <selection activeCell="D45" sqref="D45"/>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29.85546875" style="105" bestFit="1" customWidth="1"/>
    <col min="7" max="7" width="42.28515625" style="115"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121"/>
      <c r="H1" s="23"/>
      <c r="I1" s="22"/>
      <c r="J1" s="23"/>
      <c r="K1" s="23"/>
      <c r="L1" s="23"/>
      <c r="M1" s="23"/>
    </row>
    <row r="2" spans="1:13" ht="15.75" thickBot="1" x14ac:dyDescent="0.3">
      <c r="A2" s="23"/>
      <c r="B2" s="24"/>
      <c r="C2" s="24"/>
      <c r="D2" s="23"/>
      <c r="E2" s="23"/>
      <c r="F2" s="115"/>
      <c r="H2" s="23"/>
      <c r="L2" s="23"/>
      <c r="M2" s="23"/>
    </row>
    <row r="3" spans="1:13" ht="19.5" thickBot="1" x14ac:dyDescent="0.3">
      <c r="A3" s="26"/>
      <c r="B3" s="27" t="s">
        <v>22</v>
      </c>
      <c r="C3" s="28" t="s">
        <v>1342</v>
      </c>
      <c r="D3" s="26"/>
      <c r="E3" s="26"/>
      <c r="F3" s="115"/>
      <c r="G3" s="122"/>
      <c r="H3" s="23"/>
      <c r="L3" s="23"/>
      <c r="M3" s="23"/>
    </row>
    <row r="4" spans="1:13" ht="15.75" thickBot="1" x14ac:dyDescent="0.3">
      <c r="H4" s="23"/>
      <c r="L4" s="23"/>
      <c r="M4" s="23"/>
    </row>
    <row r="5" spans="1:13" ht="18.75" x14ac:dyDescent="0.25">
      <c r="A5" s="29"/>
      <c r="B5" s="30" t="s">
        <v>23</v>
      </c>
      <c r="C5" s="29"/>
      <c r="E5" s="31"/>
      <c r="F5" s="123"/>
      <c r="H5" s="23"/>
      <c r="L5" s="23"/>
      <c r="M5" s="23"/>
    </row>
    <row r="6" spans="1:13" x14ac:dyDescent="0.25">
      <c r="B6" s="33" t="s">
        <v>24</v>
      </c>
      <c r="H6" s="23"/>
      <c r="L6" s="23"/>
      <c r="M6" s="23"/>
    </row>
    <row r="7" spans="1:13" x14ac:dyDescent="0.25">
      <c r="B7" s="32" t="s">
        <v>25</v>
      </c>
      <c r="H7" s="23"/>
      <c r="L7" s="23"/>
      <c r="M7" s="23"/>
    </row>
    <row r="8" spans="1:13" x14ac:dyDescent="0.25">
      <c r="B8" s="32" t="s">
        <v>26</v>
      </c>
      <c r="F8" s="105"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124"/>
      <c r="G13" s="125"/>
      <c r="H13" s="23"/>
      <c r="L13" s="23"/>
      <c r="M13" s="23"/>
    </row>
    <row r="14" spans="1:13" x14ac:dyDescent="0.25">
      <c r="A14" s="25" t="s">
        <v>32</v>
      </c>
      <c r="B14" s="38" t="s">
        <v>0</v>
      </c>
      <c r="C14" s="100" t="s">
        <v>560</v>
      </c>
      <c r="E14" s="31"/>
      <c r="F14" s="123"/>
      <c r="H14" s="23"/>
      <c r="L14" s="23"/>
      <c r="M14" s="23"/>
    </row>
    <row r="15" spans="1:13" x14ac:dyDescent="0.25">
      <c r="A15" s="25" t="s">
        <v>33</v>
      </c>
      <c r="B15" s="38" t="s">
        <v>34</v>
      </c>
      <c r="C15" s="100" t="s">
        <v>1343</v>
      </c>
      <c r="E15" s="31"/>
      <c r="F15" s="123"/>
      <c r="H15" s="23"/>
      <c r="L15" s="23"/>
      <c r="M15" s="23"/>
    </row>
    <row r="16" spans="1:13" ht="30" x14ac:dyDescent="0.25">
      <c r="A16" s="25" t="s">
        <v>35</v>
      </c>
      <c r="B16" s="38" t="s">
        <v>36</v>
      </c>
      <c r="C16" s="101" t="s">
        <v>1344</v>
      </c>
      <c r="E16" s="31"/>
      <c r="F16" s="123"/>
      <c r="H16" s="23"/>
      <c r="L16" s="23"/>
      <c r="M16" s="23"/>
    </row>
    <row r="17" spans="1:13" x14ac:dyDescent="0.25">
      <c r="A17" s="25" t="s">
        <v>37</v>
      </c>
      <c r="B17" s="38" t="s">
        <v>38</v>
      </c>
      <c r="C17" s="102">
        <v>42916</v>
      </c>
      <c r="E17" s="31"/>
      <c r="F17" s="123"/>
      <c r="H17" s="23"/>
      <c r="L17" s="23"/>
      <c r="M17" s="23"/>
    </row>
    <row r="18" spans="1:13" outlineLevel="1" x14ac:dyDescent="0.25">
      <c r="A18" s="25" t="s">
        <v>39</v>
      </c>
      <c r="B18" s="39" t="s">
        <v>40</v>
      </c>
      <c r="E18" s="31"/>
      <c r="F18" s="123"/>
      <c r="H18" s="23"/>
      <c r="L18" s="23"/>
      <c r="M18" s="23"/>
    </row>
    <row r="19" spans="1:13" outlineLevel="1" x14ac:dyDescent="0.25">
      <c r="A19" s="25" t="s">
        <v>41</v>
      </c>
      <c r="B19" s="39" t="s">
        <v>42</v>
      </c>
      <c r="E19" s="31"/>
      <c r="F19" s="123"/>
      <c r="H19" s="23"/>
      <c r="L19" s="23"/>
      <c r="M19" s="23"/>
    </row>
    <row r="20" spans="1:13" outlineLevel="1" x14ac:dyDescent="0.25">
      <c r="A20" s="25" t="s">
        <v>43</v>
      </c>
      <c r="B20" s="39"/>
      <c r="E20" s="31"/>
      <c r="F20" s="123"/>
      <c r="H20" s="23"/>
      <c r="L20" s="23"/>
      <c r="M20" s="23"/>
    </row>
    <row r="21" spans="1:13" outlineLevel="1" x14ac:dyDescent="0.25">
      <c r="A21" s="25" t="s">
        <v>44</v>
      </c>
      <c r="B21" s="39"/>
      <c r="E21" s="31"/>
      <c r="F21" s="123"/>
      <c r="H21" s="23"/>
      <c r="L21" s="23"/>
      <c r="M21" s="23"/>
    </row>
    <row r="22" spans="1:13" outlineLevel="1" x14ac:dyDescent="0.25">
      <c r="A22" s="25" t="s">
        <v>45</v>
      </c>
      <c r="B22" s="39"/>
      <c r="E22" s="31"/>
      <c r="F22" s="123"/>
      <c r="H22" s="23"/>
      <c r="L22" s="23"/>
      <c r="M22" s="23"/>
    </row>
    <row r="23" spans="1:13" outlineLevel="1" x14ac:dyDescent="0.25">
      <c r="A23" s="25" t="s">
        <v>46</v>
      </c>
      <c r="B23" s="39"/>
      <c r="E23" s="31"/>
      <c r="F23" s="123"/>
      <c r="H23" s="23"/>
      <c r="L23" s="23"/>
      <c r="M23" s="23"/>
    </row>
    <row r="24" spans="1:13" outlineLevel="1" x14ac:dyDescent="0.25">
      <c r="A24" s="25" t="s">
        <v>47</v>
      </c>
      <c r="B24" s="39"/>
      <c r="E24" s="31"/>
      <c r="F24" s="123"/>
      <c r="H24" s="23"/>
      <c r="L24" s="23"/>
      <c r="M24" s="23"/>
    </row>
    <row r="25" spans="1:13" outlineLevel="1" x14ac:dyDescent="0.25">
      <c r="A25" s="25" t="s">
        <v>48</v>
      </c>
      <c r="B25" s="39"/>
      <c r="E25" s="31"/>
      <c r="F25" s="123"/>
      <c r="H25" s="23"/>
      <c r="L25" s="23"/>
      <c r="M25" s="23"/>
    </row>
    <row r="26" spans="1:13" ht="18.75" x14ac:dyDescent="0.25">
      <c r="A26" s="37"/>
      <c r="B26" s="36" t="s">
        <v>25</v>
      </c>
      <c r="C26" s="37"/>
      <c r="D26" s="37"/>
      <c r="E26" s="37"/>
      <c r="F26" s="124"/>
      <c r="G26" s="125"/>
      <c r="H26" s="23"/>
      <c r="L26" s="23"/>
      <c r="M26" s="23"/>
    </row>
    <row r="27" spans="1:13" x14ac:dyDescent="0.25">
      <c r="A27" s="25" t="s">
        <v>49</v>
      </c>
      <c r="B27" s="40" t="s">
        <v>50</v>
      </c>
      <c r="C27" s="25" t="s">
        <v>1345</v>
      </c>
      <c r="D27" s="41"/>
      <c r="E27" s="41"/>
      <c r="F27" s="117"/>
      <c r="H27" s="23"/>
      <c r="L27" s="23"/>
      <c r="M27" s="23"/>
    </row>
    <row r="28" spans="1:13" x14ac:dyDescent="0.25">
      <c r="A28" s="25" t="s">
        <v>51</v>
      </c>
      <c r="B28" s="40" t="s">
        <v>52</v>
      </c>
      <c r="C28" s="25" t="s">
        <v>1345</v>
      </c>
      <c r="D28" s="41"/>
      <c r="E28" s="41"/>
      <c r="F28" s="117"/>
      <c r="H28" s="23"/>
      <c r="L28" s="23"/>
      <c r="M28" s="23"/>
    </row>
    <row r="29" spans="1:13" ht="30" x14ac:dyDescent="0.25">
      <c r="A29" s="25" t="s">
        <v>53</v>
      </c>
      <c r="B29" s="40" t="s">
        <v>54</v>
      </c>
      <c r="C29" s="101" t="s">
        <v>1348</v>
      </c>
      <c r="E29" s="41"/>
      <c r="F29" s="117"/>
      <c r="H29" s="23"/>
      <c r="L29" s="23"/>
      <c r="M29" s="23"/>
    </row>
    <row r="30" spans="1:13" outlineLevel="1" x14ac:dyDescent="0.25">
      <c r="A30" s="25" t="s">
        <v>55</v>
      </c>
      <c r="B30" s="40"/>
      <c r="E30" s="41"/>
      <c r="F30" s="117"/>
      <c r="H30" s="23"/>
      <c r="L30" s="23"/>
      <c r="M30" s="23"/>
    </row>
    <row r="31" spans="1:13" outlineLevel="1" x14ac:dyDescent="0.25">
      <c r="A31" s="25" t="s">
        <v>56</v>
      </c>
      <c r="B31" s="40"/>
      <c r="E31" s="41"/>
      <c r="F31" s="117"/>
      <c r="H31" s="23"/>
      <c r="L31" s="23"/>
      <c r="M31" s="23"/>
    </row>
    <row r="32" spans="1:13" outlineLevel="1" x14ac:dyDescent="0.25">
      <c r="A32" s="25" t="s">
        <v>57</v>
      </c>
      <c r="B32" s="40"/>
      <c r="E32" s="41"/>
      <c r="F32" s="117"/>
      <c r="H32" s="23"/>
      <c r="L32" s="23"/>
      <c r="M32" s="23"/>
    </row>
    <row r="33" spans="1:13" outlineLevel="1" x14ac:dyDescent="0.25">
      <c r="A33" s="25" t="s">
        <v>58</v>
      </c>
      <c r="B33" s="40"/>
      <c r="E33" s="41"/>
      <c r="F33" s="117"/>
      <c r="H33" s="23"/>
      <c r="L33" s="23"/>
      <c r="M33" s="23"/>
    </row>
    <row r="34" spans="1:13" outlineLevel="1" x14ac:dyDescent="0.25">
      <c r="A34" s="25" t="s">
        <v>59</v>
      </c>
      <c r="B34" s="40"/>
      <c r="E34" s="41"/>
      <c r="F34" s="117"/>
      <c r="H34" s="23"/>
      <c r="L34" s="23"/>
      <c r="M34" s="23"/>
    </row>
    <row r="35" spans="1:13" outlineLevel="1" x14ac:dyDescent="0.25">
      <c r="A35" s="25" t="s">
        <v>60</v>
      </c>
      <c r="B35" s="42"/>
      <c r="E35" s="41"/>
      <c r="F35" s="117"/>
      <c r="H35" s="23"/>
      <c r="L35" s="23"/>
      <c r="M35" s="23"/>
    </row>
    <row r="36" spans="1:13" ht="18.75" x14ac:dyDescent="0.25">
      <c r="A36" s="36"/>
      <c r="B36" s="36" t="s">
        <v>26</v>
      </c>
      <c r="C36" s="36"/>
      <c r="D36" s="37"/>
      <c r="E36" s="37"/>
      <c r="F36" s="37"/>
      <c r="G36" s="125"/>
      <c r="H36" s="23"/>
      <c r="L36" s="23"/>
      <c r="M36" s="23"/>
    </row>
    <row r="37" spans="1:13" ht="15" customHeight="1" x14ac:dyDescent="0.25">
      <c r="A37" s="43"/>
      <c r="B37" s="44" t="s">
        <v>61</v>
      </c>
      <c r="C37" s="43" t="s">
        <v>62</v>
      </c>
      <c r="D37" s="43"/>
      <c r="E37" s="45"/>
      <c r="F37" s="126"/>
      <c r="G37" s="126"/>
      <c r="H37" s="23"/>
      <c r="L37" s="23"/>
      <c r="M37" s="23"/>
    </row>
    <row r="38" spans="1:13" x14ac:dyDescent="0.25">
      <c r="A38" s="25" t="s">
        <v>4</v>
      </c>
      <c r="B38" s="41" t="s">
        <v>1328</v>
      </c>
      <c r="C38" s="103">
        <v>80294.089000000007</v>
      </c>
      <c r="F38" s="117"/>
      <c r="H38" s="23"/>
      <c r="L38" s="23"/>
      <c r="M38" s="23"/>
    </row>
    <row r="39" spans="1:13" x14ac:dyDescent="0.25">
      <c r="A39" s="25" t="s">
        <v>63</v>
      </c>
      <c r="B39" s="41" t="s">
        <v>64</v>
      </c>
      <c r="C39" s="103">
        <v>65694.525999999998</v>
      </c>
      <c r="F39" s="117"/>
      <c r="H39" s="23"/>
      <c r="L39" s="23"/>
      <c r="M39" s="23"/>
    </row>
    <row r="40" spans="1:13" outlineLevel="1" x14ac:dyDescent="0.25">
      <c r="A40" s="25" t="s">
        <v>65</v>
      </c>
      <c r="B40" s="47" t="s">
        <v>66</v>
      </c>
      <c r="C40" s="25" t="s">
        <v>1152</v>
      </c>
      <c r="F40" s="117"/>
      <c r="H40" s="23"/>
      <c r="L40" s="23"/>
      <c r="M40" s="23"/>
    </row>
    <row r="41" spans="1:13" outlineLevel="1" x14ac:dyDescent="0.25">
      <c r="A41" s="25" t="s">
        <v>67</v>
      </c>
      <c r="B41" s="47" t="s">
        <v>68</v>
      </c>
      <c r="C41" s="25" t="s">
        <v>1152</v>
      </c>
      <c r="F41" s="117"/>
      <c r="H41" s="23"/>
      <c r="L41" s="23"/>
      <c r="M41" s="23"/>
    </row>
    <row r="42" spans="1:13" outlineLevel="1" x14ac:dyDescent="0.25">
      <c r="A42" s="25" t="s">
        <v>69</v>
      </c>
      <c r="B42" s="41"/>
      <c r="F42" s="117"/>
      <c r="H42" s="23"/>
      <c r="L42" s="23"/>
      <c r="M42" s="23"/>
    </row>
    <row r="43" spans="1:13" outlineLevel="1" x14ac:dyDescent="0.25">
      <c r="A43" s="25" t="s">
        <v>70</v>
      </c>
      <c r="B43" s="41"/>
      <c r="F43" s="117"/>
      <c r="H43" s="23"/>
      <c r="L43" s="23"/>
      <c r="M43" s="23"/>
    </row>
    <row r="44" spans="1:13" ht="15" customHeight="1" x14ac:dyDescent="0.25">
      <c r="A44" s="43"/>
      <c r="B44" s="44" t="s">
        <v>71</v>
      </c>
      <c r="C44" s="99" t="s">
        <v>1329</v>
      </c>
      <c r="D44" s="43" t="s">
        <v>72</v>
      </c>
      <c r="E44" s="45"/>
      <c r="F44" s="126" t="s">
        <v>73</v>
      </c>
      <c r="G44" s="126" t="s">
        <v>74</v>
      </c>
      <c r="H44" s="23"/>
      <c r="L44" s="23"/>
      <c r="M44" s="23"/>
    </row>
    <row r="45" spans="1:13" x14ac:dyDescent="0.25">
      <c r="A45" s="25" t="s">
        <v>8</v>
      </c>
      <c r="B45" s="48" t="s">
        <v>75</v>
      </c>
      <c r="C45" s="104">
        <v>1.05</v>
      </c>
      <c r="D45" s="105" t="s">
        <v>1961</v>
      </c>
      <c r="F45" s="105">
        <v>0.05</v>
      </c>
      <c r="G45" s="127" t="s">
        <v>1152</v>
      </c>
      <c r="H45" s="23"/>
      <c r="L45" s="23"/>
      <c r="M45" s="23"/>
    </row>
    <row r="46" spans="1:13" hidden="1" outlineLevel="1" x14ac:dyDescent="0.25">
      <c r="A46" s="25" t="s">
        <v>76</v>
      </c>
      <c r="B46" s="39" t="s">
        <v>77</v>
      </c>
      <c r="C46" s="25" t="s">
        <v>1155</v>
      </c>
      <c r="F46" s="25"/>
      <c r="G46" s="105"/>
      <c r="H46" s="23"/>
      <c r="L46" s="23"/>
      <c r="M46" s="23"/>
    </row>
    <row r="47" spans="1:13" hidden="1" outlineLevel="1" x14ac:dyDescent="0.25">
      <c r="A47" s="25" t="s">
        <v>78</v>
      </c>
      <c r="B47" s="39" t="s">
        <v>79</v>
      </c>
      <c r="C47" s="25" t="s">
        <v>1155</v>
      </c>
      <c r="F47" s="25"/>
      <c r="G47" s="105"/>
      <c r="H47" s="23"/>
      <c r="L47" s="23"/>
      <c r="M47" s="23"/>
    </row>
    <row r="48" spans="1:13" hidden="1" outlineLevel="1" x14ac:dyDescent="0.25">
      <c r="A48" s="25" t="s">
        <v>80</v>
      </c>
      <c r="B48" s="39"/>
      <c r="F48" s="25"/>
      <c r="G48" s="105"/>
      <c r="H48" s="23"/>
      <c r="L48" s="23"/>
      <c r="M48" s="23"/>
    </row>
    <row r="49" spans="1:13" hidden="1" outlineLevel="1" x14ac:dyDescent="0.25">
      <c r="A49" s="25" t="s">
        <v>81</v>
      </c>
      <c r="B49" s="39"/>
      <c r="F49" s="25"/>
      <c r="G49" s="105"/>
      <c r="H49" s="23"/>
      <c r="L49" s="23"/>
      <c r="M49" s="23"/>
    </row>
    <row r="50" spans="1:13" hidden="1" outlineLevel="1" x14ac:dyDescent="0.25">
      <c r="A50" s="25" t="s">
        <v>82</v>
      </c>
      <c r="B50" s="39"/>
      <c r="F50" s="25"/>
      <c r="G50" s="105"/>
      <c r="H50" s="23"/>
      <c r="L50" s="23"/>
      <c r="M50" s="23"/>
    </row>
    <row r="51" spans="1:13" hidden="1" outlineLevel="1" x14ac:dyDescent="0.25">
      <c r="A51" s="25" t="s">
        <v>83</v>
      </c>
      <c r="B51" s="39"/>
      <c r="F51" s="25"/>
      <c r="G51" s="105"/>
      <c r="H51" s="23"/>
      <c r="L51" s="23"/>
      <c r="M51" s="23"/>
    </row>
    <row r="52" spans="1:13" ht="15" customHeight="1" collapsed="1" x14ac:dyDescent="0.25">
      <c r="A52" s="43"/>
      <c r="B52" s="44" t="s">
        <v>84</v>
      </c>
      <c r="C52" s="43" t="s">
        <v>62</v>
      </c>
      <c r="D52" s="43"/>
      <c r="E52" s="45"/>
      <c r="F52" s="46" t="s">
        <v>85</v>
      </c>
      <c r="G52" s="126"/>
      <c r="H52" s="23"/>
      <c r="L52" s="23"/>
      <c r="M52" s="23"/>
    </row>
    <row r="53" spans="1:13" x14ac:dyDescent="0.25">
      <c r="A53" s="25" t="s">
        <v>86</v>
      </c>
      <c r="B53" s="41" t="s">
        <v>87</v>
      </c>
      <c r="C53" s="103">
        <v>39679</v>
      </c>
      <c r="E53" s="50"/>
      <c r="F53" s="51">
        <f>IF($C$58=0,"",IF(C53="[for completion]","",C53/$C$58))</f>
        <v>0.49417087227927819</v>
      </c>
      <c r="G53" s="117"/>
      <c r="H53" s="23"/>
      <c r="L53" s="23"/>
      <c r="M53" s="23"/>
    </row>
    <row r="54" spans="1:13" x14ac:dyDescent="0.25">
      <c r="A54" s="25" t="s">
        <v>88</v>
      </c>
      <c r="B54" s="41" t="s">
        <v>89</v>
      </c>
      <c r="C54" s="103">
        <v>31388.1</v>
      </c>
      <c r="E54" s="50"/>
      <c r="F54" s="51">
        <f>IF($C$58=0,"",IF(C54="[for completion]","",C54/$C$58))</f>
        <v>0.39091420540309008</v>
      </c>
      <c r="G54" s="117"/>
      <c r="H54" s="23"/>
      <c r="L54" s="23"/>
      <c r="M54" s="23"/>
    </row>
    <row r="55" spans="1:13" x14ac:dyDescent="0.25">
      <c r="A55" s="25" t="s">
        <v>90</v>
      </c>
      <c r="B55" s="41" t="s">
        <v>91</v>
      </c>
      <c r="C55" s="103">
        <v>0</v>
      </c>
      <c r="E55" s="50"/>
      <c r="F55" s="51">
        <f>IF($C$58=0,"",IF(C55="[for completion]","",C55/$C$58))</f>
        <v>0</v>
      </c>
      <c r="G55" s="117"/>
      <c r="H55" s="23"/>
      <c r="L55" s="23"/>
      <c r="M55" s="23"/>
    </row>
    <row r="56" spans="1:13" x14ac:dyDescent="0.25">
      <c r="A56" s="25" t="s">
        <v>92</v>
      </c>
      <c r="B56" s="41" t="s">
        <v>1935</v>
      </c>
      <c r="C56" s="103">
        <v>7071</v>
      </c>
      <c r="E56" s="50"/>
      <c r="F56" s="51">
        <f>IF($C$58=0,"",IF(C56="[for completion]","",C56/$C$58))</f>
        <v>8.8063767682824062E-2</v>
      </c>
      <c r="G56" s="117"/>
      <c r="H56" s="23"/>
      <c r="L56" s="23"/>
      <c r="M56" s="23"/>
    </row>
    <row r="57" spans="1:13" x14ac:dyDescent="0.25">
      <c r="A57" s="25" t="s">
        <v>93</v>
      </c>
      <c r="B57" s="25" t="s">
        <v>94</v>
      </c>
      <c r="C57" s="103">
        <v>2155.9890000000014</v>
      </c>
      <c r="E57" s="50"/>
      <c r="F57" s="51">
        <f>IF($C$58=0,"",IF(C57="[for completion]","",C57/$C$58))</f>
        <v>2.6851154634807566E-2</v>
      </c>
      <c r="G57" s="117"/>
      <c r="H57" s="23"/>
      <c r="L57" s="23"/>
      <c r="M57" s="23"/>
    </row>
    <row r="58" spans="1:13" x14ac:dyDescent="0.25">
      <c r="A58" s="25" t="s">
        <v>95</v>
      </c>
      <c r="B58" s="52" t="s">
        <v>96</v>
      </c>
      <c r="C58" s="50">
        <f>SUM(C53:C57)</f>
        <v>80294.089000000007</v>
      </c>
      <c r="D58" s="50"/>
      <c r="E58" s="50"/>
      <c r="F58" s="53">
        <v>1</v>
      </c>
      <c r="G58" s="117"/>
      <c r="H58" s="23"/>
      <c r="L58" s="23"/>
      <c r="M58" s="23"/>
    </row>
    <row r="59" spans="1:13" outlineLevel="1" x14ac:dyDescent="0.25">
      <c r="A59" s="25" t="s">
        <v>97</v>
      </c>
      <c r="B59" s="577" t="s">
        <v>1958</v>
      </c>
      <c r="C59" s="577"/>
      <c r="E59" s="50"/>
      <c r="F59" s="51">
        <v>0</v>
      </c>
      <c r="G59" s="117"/>
      <c r="H59" s="23"/>
      <c r="L59" s="23"/>
      <c r="M59" s="23"/>
    </row>
    <row r="60" spans="1:13" outlineLevel="1" x14ac:dyDescent="0.25">
      <c r="A60" s="25" t="s">
        <v>99</v>
      </c>
      <c r="B60" s="54"/>
      <c r="E60" s="50"/>
      <c r="F60" s="51">
        <v>0</v>
      </c>
      <c r="G60" s="117"/>
      <c r="H60" s="23"/>
      <c r="L60" s="23"/>
      <c r="M60" s="23"/>
    </row>
    <row r="61" spans="1:13" outlineLevel="1" x14ac:dyDescent="0.25">
      <c r="A61" s="25" t="s">
        <v>100</v>
      </c>
      <c r="B61" s="54"/>
      <c r="E61" s="50"/>
      <c r="F61" s="51">
        <v>0</v>
      </c>
      <c r="G61" s="117"/>
      <c r="H61" s="23"/>
      <c r="L61" s="23"/>
      <c r="M61" s="23"/>
    </row>
    <row r="62" spans="1:13" outlineLevel="1" x14ac:dyDescent="0.25">
      <c r="A62" s="25" t="s">
        <v>101</v>
      </c>
      <c r="B62" s="54"/>
      <c r="E62" s="50"/>
      <c r="F62" s="51">
        <v>0</v>
      </c>
      <c r="G62" s="117"/>
      <c r="H62" s="23"/>
      <c r="L62" s="23"/>
      <c r="M62" s="23"/>
    </row>
    <row r="63" spans="1:13" outlineLevel="1" x14ac:dyDescent="0.25">
      <c r="A63" s="25" t="s">
        <v>102</v>
      </c>
      <c r="B63" s="54"/>
      <c r="E63" s="50"/>
      <c r="F63" s="51">
        <v>0</v>
      </c>
      <c r="G63" s="117"/>
      <c r="H63" s="23"/>
      <c r="L63" s="23"/>
      <c r="M63" s="23"/>
    </row>
    <row r="64" spans="1:13" outlineLevel="1" x14ac:dyDescent="0.25">
      <c r="A64" s="25" t="s">
        <v>103</v>
      </c>
      <c r="B64" s="54"/>
      <c r="C64" s="55"/>
      <c r="D64" s="55"/>
      <c r="E64" s="55"/>
      <c r="F64" s="51">
        <v>0</v>
      </c>
      <c r="G64" s="118"/>
      <c r="H64" s="23"/>
      <c r="L64" s="23"/>
      <c r="M64" s="23"/>
    </row>
    <row r="65" spans="1:13" ht="15" customHeight="1" x14ac:dyDescent="0.25">
      <c r="A65" s="43"/>
      <c r="B65" s="44" t="s">
        <v>1936</v>
      </c>
      <c r="C65" s="99" t="s">
        <v>1783</v>
      </c>
      <c r="D65" s="99" t="s">
        <v>1784</v>
      </c>
      <c r="E65" s="45"/>
      <c r="F65" s="46" t="s">
        <v>104</v>
      </c>
      <c r="G65" s="128" t="s">
        <v>105</v>
      </c>
      <c r="H65" s="23"/>
      <c r="L65" s="23"/>
      <c r="M65" s="23"/>
    </row>
    <row r="66" spans="1:13" x14ac:dyDescent="0.25">
      <c r="A66" s="25" t="s">
        <v>106</v>
      </c>
      <c r="B66" s="41" t="s">
        <v>107</v>
      </c>
      <c r="C66" s="107">
        <v>9.44</v>
      </c>
      <c r="D66" s="107">
        <v>7.17</v>
      </c>
      <c r="E66" s="38"/>
      <c r="F66" s="510"/>
      <c r="G66" s="121"/>
      <c r="H66" s="23"/>
      <c r="L66" s="23"/>
      <c r="M66" s="23"/>
    </row>
    <row r="67" spans="1:13" x14ac:dyDescent="0.25">
      <c r="B67" s="41"/>
      <c r="E67" s="38"/>
      <c r="F67" s="510"/>
      <c r="G67" s="121"/>
      <c r="H67" s="23"/>
      <c r="L67" s="23"/>
      <c r="M67" s="23"/>
    </row>
    <row r="68" spans="1:13" x14ac:dyDescent="0.25">
      <c r="B68" s="41" t="s">
        <v>1334</v>
      </c>
      <c r="C68" s="38"/>
      <c r="D68" s="38"/>
      <c r="E68" s="38"/>
      <c r="F68" s="56"/>
      <c r="G68" s="121"/>
      <c r="H68" s="23"/>
      <c r="L68" s="23"/>
      <c r="M68" s="23"/>
    </row>
    <row r="69" spans="1:13" x14ac:dyDescent="0.25">
      <c r="B69" s="41" t="s">
        <v>108</v>
      </c>
      <c r="E69" s="38"/>
      <c r="F69" s="56"/>
      <c r="G69" s="121"/>
      <c r="H69" s="23"/>
      <c r="L69" s="23"/>
      <c r="M69" s="23"/>
    </row>
    <row r="70" spans="1:13" x14ac:dyDescent="0.25">
      <c r="A70" s="25" t="s">
        <v>109</v>
      </c>
      <c r="B70" s="21" t="s">
        <v>110</v>
      </c>
      <c r="C70" s="103">
        <v>12638</v>
      </c>
      <c r="D70" s="103">
        <v>15934</v>
      </c>
      <c r="E70" s="21"/>
      <c r="F70" s="117">
        <f t="shared" ref="F70:F76" si="0">IF($C$77=0,"",IF(C70="[for completion]","",C70/$C$77))</f>
        <v>0.16173948654943818</v>
      </c>
      <c r="G70" s="117">
        <f>IF($D$77=0,"",IF(D70="[Mark as ND1 if not relevant]","",D70/$D$77))</f>
        <v>0.20392126750108783</v>
      </c>
      <c r="H70" s="23"/>
      <c r="L70" s="23"/>
      <c r="M70" s="23"/>
    </row>
    <row r="71" spans="1:13" x14ac:dyDescent="0.25">
      <c r="A71" s="25" t="s">
        <v>111</v>
      </c>
      <c r="B71" s="21" t="s">
        <v>112</v>
      </c>
      <c r="C71" s="103">
        <v>4209</v>
      </c>
      <c r="D71" s="103">
        <v>6696</v>
      </c>
      <c r="E71" s="21"/>
      <c r="F71" s="117">
        <f t="shared" si="0"/>
        <v>5.3866236658220074E-2</v>
      </c>
      <c r="G71" s="117">
        <f t="shared" ref="G71:G76" si="1">IF($D$77=0,"",IF(D71="[Mark as ND1 if not relevant]","",D71/$D$77))</f>
        <v>8.5694540428472701E-2</v>
      </c>
      <c r="H71" s="23"/>
      <c r="L71" s="23"/>
      <c r="M71" s="23"/>
    </row>
    <row r="72" spans="1:13" x14ac:dyDescent="0.25">
      <c r="A72" s="25" t="s">
        <v>113</v>
      </c>
      <c r="B72" s="21" t="s">
        <v>114</v>
      </c>
      <c r="C72" s="103">
        <v>3879</v>
      </c>
      <c r="D72" s="103">
        <v>5712</v>
      </c>
      <c r="E72" s="21"/>
      <c r="F72" s="117">
        <f t="shared" si="0"/>
        <v>4.9642939414881362E-2</v>
      </c>
      <c r="G72" s="117">
        <f t="shared" si="1"/>
        <v>7.3101435921062732E-2</v>
      </c>
      <c r="H72" s="23"/>
      <c r="L72" s="23"/>
      <c r="M72" s="23"/>
    </row>
    <row r="73" spans="1:13" x14ac:dyDescent="0.25">
      <c r="A73" s="25" t="s">
        <v>115</v>
      </c>
      <c r="B73" s="21" t="s">
        <v>116</v>
      </c>
      <c r="C73" s="103">
        <v>3723</v>
      </c>
      <c r="D73" s="103">
        <v>5043</v>
      </c>
      <c r="E73" s="21"/>
      <c r="F73" s="117">
        <f t="shared" si="0"/>
        <v>4.7646471627121247E-2</v>
      </c>
      <c r="G73" s="117">
        <f t="shared" si="1"/>
        <v>6.4539660600476084E-2</v>
      </c>
      <c r="H73" s="23"/>
      <c r="L73" s="23"/>
      <c r="M73" s="23"/>
    </row>
    <row r="74" spans="1:13" x14ac:dyDescent="0.25">
      <c r="A74" s="25" t="s">
        <v>117</v>
      </c>
      <c r="B74" s="21" t="s">
        <v>118</v>
      </c>
      <c r="C74" s="103">
        <v>3478</v>
      </c>
      <c r="D74" s="103">
        <v>3994</v>
      </c>
      <c r="E74" s="21"/>
      <c r="F74" s="117">
        <f t="shared" si="0"/>
        <v>4.4510993370703113E-2</v>
      </c>
      <c r="G74" s="117">
        <f t="shared" si="1"/>
        <v>5.1114694514832734E-2</v>
      </c>
      <c r="H74" s="23"/>
      <c r="L74" s="23"/>
      <c r="M74" s="23"/>
    </row>
    <row r="75" spans="1:13" x14ac:dyDescent="0.25">
      <c r="A75" s="25" t="s">
        <v>119</v>
      </c>
      <c r="B75" s="21" t="s">
        <v>120</v>
      </c>
      <c r="C75" s="103">
        <v>17047</v>
      </c>
      <c r="D75" s="103">
        <v>17349</v>
      </c>
      <c r="E75" s="21"/>
      <c r="F75" s="117">
        <f t="shared" si="0"/>
        <v>0.21816529729453019</v>
      </c>
      <c r="G75" s="117">
        <f t="shared" si="1"/>
        <v>0.22203025416570682</v>
      </c>
      <c r="H75" s="23"/>
      <c r="L75" s="23"/>
      <c r="M75" s="23"/>
    </row>
    <row r="76" spans="1:13" x14ac:dyDescent="0.25">
      <c r="A76" s="25" t="s">
        <v>121</v>
      </c>
      <c r="B76" s="21" t="s">
        <v>122</v>
      </c>
      <c r="C76" s="103">
        <v>33164</v>
      </c>
      <c r="D76" s="103">
        <v>23410</v>
      </c>
      <c r="E76" s="21"/>
      <c r="F76" s="117">
        <f t="shared" si="0"/>
        <v>0.42442857508510584</v>
      </c>
      <c r="G76" s="117">
        <f t="shared" si="1"/>
        <v>0.29959814686836111</v>
      </c>
      <c r="H76" s="23"/>
      <c r="L76" s="23"/>
      <c r="M76" s="23"/>
    </row>
    <row r="77" spans="1:13" x14ac:dyDescent="0.25">
      <c r="A77" s="25" t="s">
        <v>123</v>
      </c>
      <c r="B77" s="57" t="s">
        <v>96</v>
      </c>
      <c r="C77" s="50">
        <f>SUM(C70:C76)</f>
        <v>78138</v>
      </c>
      <c r="D77" s="50">
        <f>SUM(D70:D76)</f>
        <v>78138</v>
      </c>
      <c r="E77" s="41"/>
      <c r="F77" s="118">
        <f t="shared" ref="F77" si="2">SUM(F70:F76)</f>
        <v>1</v>
      </c>
      <c r="G77" s="118">
        <f>SUM(G70:G76)</f>
        <v>1</v>
      </c>
      <c r="H77" s="23"/>
      <c r="L77" s="23"/>
      <c r="M77" s="23"/>
    </row>
    <row r="78" spans="1:13" hidden="1" outlineLevel="1" x14ac:dyDescent="0.25">
      <c r="A78" s="25" t="s">
        <v>124</v>
      </c>
      <c r="B78" s="58" t="s">
        <v>125</v>
      </c>
      <c r="C78" s="50"/>
      <c r="D78" s="50"/>
      <c r="E78" s="41"/>
      <c r="F78" s="117">
        <f>IF($C$77=0,"",IF(C78="[for completion]","",C78/$C$77))</f>
        <v>0</v>
      </c>
      <c r="G78" s="117">
        <f t="shared" ref="G78:G82" si="3">IF($D$77=0,"",IF(D78="[for completion]","",D78/$D$77))</f>
        <v>0</v>
      </c>
      <c r="H78" s="23"/>
      <c r="L78" s="23"/>
      <c r="M78" s="23"/>
    </row>
    <row r="79" spans="1:13" hidden="1" outlineLevel="1" x14ac:dyDescent="0.25">
      <c r="A79" s="25" t="s">
        <v>126</v>
      </c>
      <c r="B79" s="58" t="s">
        <v>127</v>
      </c>
      <c r="C79" s="50"/>
      <c r="D79" s="50"/>
      <c r="E79" s="41"/>
      <c r="F79" s="117">
        <f t="shared" ref="F79:F82" si="4">IF($C$77=0,"",IF(C79="[for completion]","",C79/$C$77))</f>
        <v>0</v>
      </c>
      <c r="G79" s="117">
        <f t="shared" si="3"/>
        <v>0</v>
      </c>
      <c r="H79" s="23"/>
      <c r="L79" s="23"/>
      <c r="M79" s="23"/>
    </row>
    <row r="80" spans="1:13" hidden="1" outlineLevel="1" x14ac:dyDescent="0.25">
      <c r="A80" s="25" t="s">
        <v>128</v>
      </c>
      <c r="B80" s="58" t="s">
        <v>129</v>
      </c>
      <c r="C80" s="50"/>
      <c r="D80" s="50"/>
      <c r="E80" s="41"/>
      <c r="F80" s="117">
        <f t="shared" si="4"/>
        <v>0</v>
      </c>
      <c r="G80" s="117">
        <f t="shared" si="3"/>
        <v>0</v>
      </c>
      <c r="H80" s="23"/>
      <c r="L80" s="23"/>
      <c r="M80" s="23"/>
    </row>
    <row r="81" spans="1:13" hidden="1" outlineLevel="1" x14ac:dyDescent="0.25">
      <c r="A81" s="25" t="s">
        <v>130</v>
      </c>
      <c r="B81" s="58" t="s">
        <v>131</v>
      </c>
      <c r="C81" s="50"/>
      <c r="D81" s="50"/>
      <c r="E81" s="41"/>
      <c r="F81" s="117">
        <f t="shared" si="4"/>
        <v>0</v>
      </c>
      <c r="G81" s="117">
        <f t="shared" si="3"/>
        <v>0</v>
      </c>
      <c r="H81" s="23"/>
      <c r="L81" s="23"/>
      <c r="M81" s="23"/>
    </row>
    <row r="82" spans="1:13" hidden="1" outlineLevel="1" x14ac:dyDescent="0.25">
      <c r="A82" s="25" t="s">
        <v>132</v>
      </c>
      <c r="B82" s="58" t="s">
        <v>133</v>
      </c>
      <c r="C82" s="50"/>
      <c r="D82" s="50"/>
      <c r="E82" s="41"/>
      <c r="F82" s="117">
        <f t="shared" si="4"/>
        <v>0</v>
      </c>
      <c r="G82" s="117">
        <f t="shared" si="3"/>
        <v>0</v>
      </c>
      <c r="H82" s="23"/>
      <c r="L82" s="23"/>
      <c r="M82" s="23"/>
    </row>
    <row r="83" spans="1:13" hidden="1" outlineLevel="1" x14ac:dyDescent="0.25">
      <c r="A83" s="25" t="s">
        <v>134</v>
      </c>
      <c r="B83" s="58"/>
      <c r="C83" s="50"/>
      <c r="D83" s="50"/>
      <c r="E83" s="41"/>
      <c r="F83" s="117"/>
      <c r="G83" s="117"/>
      <c r="H83" s="23"/>
      <c r="L83" s="23"/>
      <c r="M83" s="23"/>
    </row>
    <row r="84" spans="1:13" hidden="1" outlineLevel="1" x14ac:dyDescent="0.25">
      <c r="A84" s="25" t="s">
        <v>135</v>
      </c>
      <c r="B84" s="58"/>
      <c r="C84" s="50"/>
      <c r="D84" s="50"/>
      <c r="E84" s="41"/>
      <c r="F84" s="117"/>
      <c r="G84" s="117"/>
      <c r="H84" s="23"/>
      <c r="L84" s="23"/>
      <c r="M84" s="23"/>
    </row>
    <row r="85" spans="1:13" hidden="1" outlineLevel="1" x14ac:dyDescent="0.25">
      <c r="A85" s="25" t="s">
        <v>136</v>
      </c>
      <c r="B85" s="58"/>
      <c r="C85" s="50"/>
      <c r="D85" s="50"/>
      <c r="E85" s="41"/>
      <c r="F85" s="117"/>
      <c r="G85" s="117"/>
      <c r="H85" s="23"/>
      <c r="L85" s="23"/>
      <c r="M85" s="23"/>
    </row>
    <row r="86" spans="1:13" hidden="1" outlineLevel="1" x14ac:dyDescent="0.25">
      <c r="A86" s="25" t="s">
        <v>137</v>
      </c>
      <c r="B86" s="57"/>
      <c r="C86" s="50"/>
      <c r="D86" s="50"/>
      <c r="E86" s="41"/>
      <c r="F86" s="117"/>
      <c r="G86" s="117"/>
      <c r="H86" s="23"/>
      <c r="L86" s="23"/>
      <c r="M86" s="23"/>
    </row>
    <row r="87" spans="1:13" hidden="1" outlineLevel="1" x14ac:dyDescent="0.25">
      <c r="A87" s="25" t="s">
        <v>138</v>
      </c>
      <c r="B87" s="58"/>
      <c r="C87" s="50"/>
      <c r="D87" s="50"/>
      <c r="E87" s="41"/>
      <c r="F87" s="117"/>
      <c r="G87" s="117"/>
      <c r="H87" s="23"/>
      <c r="L87" s="23"/>
      <c r="M87" s="23"/>
    </row>
    <row r="88" spans="1:13" ht="15" customHeight="1" collapsed="1" x14ac:dyDescent="0.25">
      <c r="A88" s="43"/>
      <c r="B88" s="44" t="s">
        <v>1937</v>
      </c>
      <c r="C88" s="99" t="s">
        <v>1340</v>
      </c>
      <c r="D88" s="99" t="s">
        <v>1341</v>
      </c>
      <c r="E88" s="45"/>
      <c r="F88" s="126" t="s">
        <v>139</v>
      </c>
      <c r="G88" s="129" t="s">
        <v>140</v>
      </c>
      <c r="H88" s="23"/>
      <c r="L88" s="23"/>
      <c r="M88" s="23"/>
    </row>
    <row r="89" spans="1:13" x14ac:dyDescent="0.25">
      <c r="A89" s="25" t="s">
        <v>141</v>
      </c>
      <c r="B89" s="41" t="s">
        <v>107</v>
      </c>
      <c r="C89" s="108">
        <v>7.1985000000000001</v>
      </c>
      <c r="D89" s="108">
        <v>7.1985000000000001</v>
      </c>
      <c r="E89" s="38"/>
      <c r="F89" s="120"/>
      <c r="G89" s="121"/>
      <c r="H89" s="23"/>
      <c r="L89" s="23"/>
      <c r="M89" s="23"/>
    </row>
    <row r="90" spans="1:13" x14ac:dyDescent="0.25">
      <c r="B90" s="41"/>
      <c r="E90" s="38"/>
      <c r="F90" s="120"/>
      <c r="G90" s="121"/>
      <c r="H90" s="23"/>
      <c r="L90" s="23"/>
      <c r="M90" s="23"/>
    </row>
    <row r="91" spans="1:13" x14ac:dyDescent="0.25">
      <c r="B91" s="41" t="s">
        <v>1335</v>
      </c>
      <c r="C91" s="38"/>
      <c r="D91" s="38"/>
      <c r="E91" s="38"/>
      <c r="F91" s="121"/>
      <c r="G91" s="121"/>
      <c r="H91" s="23"/>
      <c r="L91" s="23"/>
      <c r="M91" s="23"/>
    </row>
    <row r="92" spans="1:13" x14ac:dyDescent="0.25">
      <c r="A92" s="25" t="s">
        <v>142</v>
      </c>
      <c r="B92" s="41" t="s">
        <v>108</v>
      </c>
      <c r="E92" s="38"/>
      <c r="F92" s="121"/>
      <c r="G92" s="121"/>
      <c r="H92" s="23"/>
      <c r="L92" s="23"/>
      <c r="M92" s="23"/>
    </row>
    <row r="93" spans="1:13" x14ac:dyDescent="0.25">
      <c r="A93" s="25" t="s">
        <v>143</v>
      </c>
      <c r="B93" s="21" t="s">
        <v>110</v>
      </c>
      <c r="C93" s="103">
        <v>9708.2080000000005</v>
      </c>
      <c r="D93" s="103">
        <v>9708.2080000000005</v>
      </c>
      <c r="E93" s="21"/>
      <c r="F93" s="117">
        <f>IF($C$100=0,"",IF(C93="[for completion]","",C93/$C$100))</f>
        <v>0.14777803332079703</v>
      </c>
      <c r="G93" s="117">
        <f>IF($D$100=0,"",IF(D93="[Mark as ND1 if not relevant]","",D93/$D$100))</f>
        <v>0.14777803332079703</v>
      </c>
      <c r="H93" s="23"/>
      <c r="L93" s="23"/>
      <c r="M93" s="23"/>
    </row>
    <row r="94" spans="1:13" x14ac:dyDescent="0.25">
      <c r="A94" s="25" t="s">
        <v>144</v>
      </c>
      <c r="B94" s="21" t="s">
        <v>112</v>
      </c>
      <c r="C94" s="103">
        <v>5007.0200000000004</v>
      </c>
      <c r="D94" s="103">
        <v>5007.0200000000004</v>
      </c>
      <c r="E94" s="21"/>
      <c r="F94" s="117">
        <f t="shared" ref="F94:F99" si="5">IF($C$100=0,"",IF(C94="[for completion]","",C94/$C$100))</f>
        <v>7.6216699147556091E-2</v>
      </c>
      <c r="G94" s="117">
        <f t="shared" ref="G94:G99" si="6">IF($D$100=0,"",IF(D94="[Mark as ND1 if not relevant]","",D94/$D$100))</f>
        <v>7.6216699147556091E-2</v>
      </c>
      <c r="H94" s="23"/>
      <c r="L94" s="23"/>
      <c r="M94" s="23"/>
    </row>
    <row r="95" spans="1:13" x14ac:dyDescent="0.25">
      <c r="A95" s="25" t="s">
        <v>145</v>
      </c>
      <c r="B95" s="21" t="s">
        <v>114</v>
      </c>
      <c r="C95" s="103">
        <v>3871.3919999999998</v>
      </c>
      <c r="D95" s="103">
        <v>3871.3919999999998</v>
      </c>
      <c r="E95" s="21"/>
      <c r="F95" s="117">
        <f t="shared" si="5"/>
        <v>5.8930205860223329E-2</v>
      </c>
      <c r="G95" s="117">
        <f t="shared" si="6"/>
        <v>5.8930205860223329E-2</v>
      </c>
      <c r="H95" s="23"/>
      <c r="L95" s="23"/>
      <c r="M95" s="23"/>
    </row>
    <row r="96" spans="1:13" x14ac:dyDescent="0.25">
      <c r="A96" s="25" t="s">
        <v>146</v>
      </c>
      <c r="B96" s="21" t="s">
        <v>116</v>
      </c>
      <c r="C96" s="103">
        <v>8809.23</v>
      </c>
      <c r="D96" s="103">
        <v>8809.23</v>
      </c>
      <c r="E96" s="21"/>
      <c r="F96" s="117">
        <f t="shared" si="5"/>
        <v>0.13409381880472326</v>
      </c>
      <c r="G96" s="117">
        <f t="shared" si="6"/>
        <v>0.13409381880472326</v>
      </c>
      <c r="H96" s="23"/>
      <c r="L96" s="23"/>
      <c r="M96" s="23"/>
    </row>
    <row r="97" spans="1:14" x14ac:dyDescent="0.25">
      <c r="A97" s="25" t="s">
        <v>147</v>
      </c>
      <c r="B97" s="21" t="s">
        <v>118</v>
      </c>
      <c r="C97" s="103">
        <v>6194.27</v>
      </c>
      <c r="D97" s="103">
        <v>6194.27</v>
      </c>
      <c r="E97" s="21"/>
      <c r="F97" s="117">
        <f t="shared" si="5"/>
        <v>9.4288980876595707E-2</v>
      </c>
      <c r="G97" s="117">
        <f t="shared" si="6"/>
        <v>9.4288980876595707E-2</v>
      </c>
      <c r="H97" s="23"/>
      <c r="L97" s="23"/>
      <c r="M97" s="23"/>
    </row>
    <row r="98" spans="1:14" x14ac:dyDescent="0.25">
      <c r="A98" s="25" t="s">
        <v>148</v>
      </c>
      <c r="B98" s="21" t="s">
        <v>120</v>
      </c>
      <c r="C98" s="103">
        <v>19271.07</v>
      </c>
      <c r="D98" s="103">
        <v>19271.07</v>
      </c>
      <c r="E98" s="21"/>
      <c r="F98" s="117">
        <f t="shared" si="5"/>
        <v>0.29334361445360585</v>
      </c>
      <c r="G98" s="117">
        <f t="shared" si="6"/>
        <v>0.29334361445360585</v>
      </c>
      <c r="H98" s="23"/>
      <c r="L98" s="23"/>
      <c r="M98" s="23"/>
    </row>
    <row r="99" spans="1:14" x14ac:dyDescent="0.25">
      <c r="A99" s="25" t="s">
        <v>149</v>
      </c>
      <c r="B99" s="21" t="s">
        <v>122</v>
      </c>
      <c r="C99" s="103">
        <v>12833.337</v>
      </c>
      <c r="D99" s="103">
        <v>12833.337</v>
      </c>
      <c r="E99" s="21"/>
      <c r="F99" s="117">
        <f t="shared" si="5"/>
        <v>0.19534864753649872</v>
      </c>
      <c r="G99" s="117">
        <f t="shared" si="6"/>
        <v>0.19534864753649872</v>
      </c>
      <c r="H99" s="23"/>
      <c r="L99" s="23"/>
      <c r="M99" s="23"/>
    </row>
    <row r="100" spans="1:14" x14ac:dyDescent="0.25">
      <c r="A100" s="25" t="s">
        <v>150</v>
      </c>
      <c r="B100" s="57" t="s">
        <v>96</v>
      </c>
      <c r="C100" s="50">
        <f>SUM(C93:C99)</f>
        <v>65694.527000000002</v>
      </c>
      <c r="D100" s="50">
        <f>SUM(D93:D99)</f>
        <v>65694.527000000002</v>
      </c>
      <c r="E100" s="41"/>
      <c r="F100" s="53">
        <v>1.0000000000000002</v>
      </c>
      <c r="G100" s="118">
        <f>SUM(G93:G99)</f>
        <v>1</v>
      </c>
      <c r="H100" s="23"/>
      <c r="L100" s="23"/>
      <c r="M100" s="23"/>
    </row>
    <row r="101" spans="1:14" hidden="1" outlineLevel="1" x14ac:dyDescent="0.25">
      <c r="A101" s="25" t="s">
        <v>151</v>
      </c>
      <c r="B101" s="58" t="s">
        <v>125</v>
      </c>
      <c r="C101" s="117"/>
      <c r="D101" s="117"/>
      <c r="E101" s="41"/>
      <c r="F101" s="51">
        <v>0</v>
      </c>
      <c r="G101" s="117">
        <f t="shared" ref="G101:G105" si="7">IF($D$100=0,"",IF(D101="[for completion]","",D101/$D$100))</f>
        <v>0</v>
      </c>
      <c r="H101" s="23"/>
      <c r="L101" s="23"/>
      <c r="M101" s="23"/>
    </row>
    <row r="102" spans="1:14" hidden="1" outlineLevel="1" x14ac:dyDescent="0.25">
      <c r="A102" s="25" t="s">
        <v>152</v>
      </c>
      <c r="B102" s="58" t="s">
        <v>127</v>
      </c>
      <c r="C102" s="117"/>
      <c r="D102" s="117"/>
      <c r="E102" s="41"/>
      <c r="F102" s="51">
        <v>0</v>
      </c>
      <c r="G102" s="117">
        <f t="shared" si="7"/>
        <v>0</v>
      </c>
      <c r="H102" s="23"/>
      <c r="L102" s="23"/>
      <c r="M102" s="23"/>
    </row>
    <row r="103" spans="1:14" hidden="1" outlineLevel="1" x14ac:dyDescent="0.25">
      <c r="A103" s="25" t="s">
        <v>153</v>
      </c>
      <c r="B103" s="58" t="s">
        <v>129</v>
      </c>
      <c r="C103" s="117"/>
      <c r="D103" s="117"/>
      <c r="E103" s="41"/>
      <c r="F103" s="51">
        <v>0</v>
      </c>
      <c r="G103" s="117">
        <f t="shared" si="7"/>
        <v>0</v>
      </c>
      <c r="H103" s="23"/>
      <c r="L103" s="23"/>
      <c r="M103" s="23"/>
    </row>
    <row r="104" spans="1:14" hidden="1" outlineLevel="1" x14ac:dyDescent="0.25">
      <c r="A104" s="25" t="s">
        <v>154</v>
      </c>
      <c r="B104" s="58" t="s">
        <v>131</v>
      </c>
      <c r="C104" s="117"/>
      <c r="D104" s="117"/>
      <c r="E104" s="41"/>
      <c r="F104" s="51">
        <v>0</v>
      </c>
      <c r="G104" s="117">
        <f t="shared" si="7"/>
        <v>0</v>
      </c>
      <c r="H104" s="23"/>
      <c r="L104" s="23"/>
      <c r="M104" s="23"/>
    </row>
    <row r="105" spans="1:14" hidden="1" outlineLevel="1" x14ac:dyDescent="0.25">
      <c r="A105" s="25" t="s">
        <v>155</v>
      </c>
      <c r="B105" s="58" t="s">
        <v>133</v>
      </c>
      <c r="C105" s="117"/>
      <c r="D105" s="117"/>
      <c r="E105" s="41"/>
      <c r="F105" s="51">
        <v>0</v>
      </c>
      <c r="G105" s="117">
        <f t="shared" si="7"/>
        <v>0</v>
      </c>
      <c r="H105" s="23"/>
      <c r="L105" s="23"/>
      <c r="M105" s="23"/>
    </row>
    <row r="106" spans="1:14" hidden="1" outlineLevel="1" x14ac:dyDescent="0.25">
      <c r="A106" s="25" t="s">
        <v>156</v>
      </c>
      <c r="B106" s="58"/>
      <c r="C106" s="117"/>
      <c r="D106" s="117"/>
      <c r="E106" s="41"/>
      <c r="F106" s="51"/>
      <c r="G106" s="117"/>
      <c r="H106" s="23"/>
      <c r="L106" s="23"/>
      <c r="M106" s="23"/>
    </row>
    <row r="107" spans="1:14" hidden="1" outlineLevel="1" x14ac:dyDescent="0.25">
      <c r="A107" s="25" t="s">
        <v>157</v>
      </c>
      <c r="B107" s="58"/>
      <c r="C107" s="117"/>
      <c r="D107" s="117"/>
      <c r="E107" s="41"/>
      <c r="F107" s="51"/>
      <c r="G107" s="117"/>
      <c r="H107" s="23"/>
      <c r="L107" s="23"/>
      <c r="M107" s="23"/>
    </row>
    <row r="108" spans="1:14" hidden="1" outlineLevel="1" x14ac:dyDescent="0.25">
      <c r="A108" s="25" t="s">
        <v>158</v>
      </c>
      <c r="B108" s="57"/>
      <c r="C108" s="117"/>
      <c r="D108" s="117"/>
      <c r="E108" s="41"/>
      <c r="F108" s="51">
        <v>0</v>
      </c>
      <c r="G108" s="117"/>
      <c r="H108" s="23"/>
      <c r="L108" s="23"/>
      <c r="M108" s="23"/>
    </row>
    <row r="109" spans="1:14" hidden="1" outlineLevel="1" x14ac:dyDescent="0.25">
      <c r="A109" s="25" t="s">
        <v>159</v>
      </c>
      <c r="B109" s="58"/>
      <c r="C109" s="117"/>
      <c r="D109" s="117"/>
      <c r="E109" s="41"/>
      <c r="F109" s="51">
        <v>0</v>
      </c>
      <c r="G109" s="117"/>
      <c r="H109" s="23"/>
      <c r="L109" s="23"/>
      <c r="M109" s="23"/>
    </row>
    <row r="110" spans="1:14" hidden="1" outlineLevel="1" x14ac:dyDescent="0.25">
      <c r="A110" s="25" t="s">
        <v>160</v>
      </c>
      <c r="B110" s="58"/>
      <c r="C110" s="117"/>
      <c r="D110" s="117"/>
      <c r="E110" s="41"/>
      <c r="F110" s="51">
        <v>0</v>
      </c>
      <c r="G110" s="117"/>
      <c r="H110" s="23"/>
      <c r="L110" s="23"/>
      <c r="M110" s="23"/>
    </row>
    <row r="111" spans="1:14" ht="15" customHeight="1" collapsed="1" x14ac:dyDescent="0.25">
      <c r="A111" s="43"/>
      <c r="B111" s="44" t="s">
        <v>161</v>
      </c>
      <c r="C111" s="126" t="s">
        <v>162</v>
      </c>
      <c r="D111" s="126" t="s">
        <v>163</v>
      </c>
      <c r="E111" s="45"/>
      <c r="F111" s="46" t="s">
        <v>164</v>
      </c>
      <c r="G111" s="126" t="s">
        <v>165</v>
      </c>
      <c r="H111" s="23"/>
      <c r="L111" s="23"/>
      <c r="M111" s="23"/>
    </row>
    <row r="112" spans="1:14" s="59" customFormat="1" x14ac:dyDescent="0.25">
      <c r="A112" s="25" t="s">
        <v>166</v>
      </c>
      <c r="B112" s="41" t="s">
        <v>167</v>
      </c>
      <c r="C112" s="103">
        <v>72863.910999999993</v>
      </c>
      <c r="D112" s="103">
        <v>77025.978738000005</v>
      </c>
      <c r="E112" s="51"/>
      <c r="F112" s="117">
        <f t="shared" ref="F112:F123" si="8">IF($C$127=0,"",IF(C112="[for completion]","",C112/$C$127))</f>
        <v>0.9325031460605836</v>
      </c>
      <c r="G112" s="117">
        <f t="shared" ref="G112:G123" si="9">IF($D$127=0,"",IF(D112="[for completion]","",D112/$D$127))</f>
        <v>1</v>
      </c>
      <c r="H112" s="23"/>
      <c r="I112" s="25"/>
      <c r="J112" s="25"/>
      <c r="K112" s="25"/>
      <c r="L112" s="23"/>
      <c r="M112" s="23"/>
      <c r="N112" s="23"/>
    </row>
    <row r="113" spans="1:14" s="59" customFormat="1" x14ac:dyDescent="0.25">
      <c r="A113" s="25" t="s">
        <v>168</v>
      </c>
      <c r="B113" s="41" t="s">
        <v>169</v>
      </c>
      <c r="C113" s="103">
        <v>2071.8789999999999</v>
      </c>
      <c r="D113" s="111"/>
      <c r="E113" s="51"/>
      <c r="F113" s="117">
        <f t="shared" si="8"/>
        <v>2.6515646212798762E-2</v>
      </c>
      <c r="G113" s="117">
        <f t="shared" si="9"/>
        <v>0</v>
      </c>
      <c r="H113" s="23"/>
      <c r="I113" s="25"/>
      <c r="J113" s="25"/>
      <c r="K113" s="25"/>
      <c r="L113" s="23"/>
      <c r="M113" s="23"/>
      <c r="N113" s="23"/>
    </row>
    <row r="114" spans="1:14" s="59" customFormat="1" x14ac:dyDescent="0.25">
      <c r="A114" s="25" t="s">
        <v>170</v>
      </c>
      <c r="B114" s="41" t="s">
        <v>171</v>
      </c>
      <c r="C114" s="103">
        <v>99.585999999999999</v>
      </c>
      <c r="D114" s="111"/>
      <c r="E114" s="51"/>
      <c r="F114" s="117">
        <f t="shared" si="8"/>
        <v>1.274489071875229E-3</v>
      </c>
      <c r="G114" s="117">
        <f t="shared" si="9"/>
        <v>0</v>
      </c>
      <c r="H114" s="23"/>
      <c r="I114" s="25"/>
      <c r="J114" s="25"/>
      <c r="K114" s="25"/>
      <c r="L114" s="23"/>
      <c r="M114" s="23"/>
      <c r="N114" s="23"/>
    </row>
    <row r="115" spans="1:14" s="59" customFormat="1" x14ac:dyDescent="0.25">
      <c r="A115" s="25" t="s">
        <v>172</v>
      </c>
      <c r="B115" s="41" t="s">
        <v>173</v>
      </c>
      <c r="C115" s="103">
        <v>0</v>
      </c>
      <c r="D115" s="25"/>
      <c r="E115" s="51"/>
      <c r="F115" s="117">
        <f t="shared" si="8"/>
        <v>0</v>
      </c>
      <c r="G115" s="117">
        <f t="shared" si="9"/>
        <v>0</v>
      </c>
      <c r="H115" s="23"/>
      <c r="I115" s="25"/>
      <c r="J115" s="25"/>
      <c r="K115" s="25"/>
      <c r="L115" s="23"/>
      <c r="M115" s="23"/>
      <c r="N115" s="23"/>
    </row>
    <row r="116" spans="1:14" s="59" customFormat="1" x14ac:dyDescent="0.25">
      <c r="A116" s="25" t="s">
        <v>174</v>
      </c>
      <c r="B116" s="41" t="s">
        <v>175</v>
      </c>
      <c r="C116" s="103">
        <v>1299.726588</v>
      </c>
      <c r="D116" s="111"/>
      <c r="E116" s="51"/>
      <c r="F116" s="117">
        <f t="shared" si="8"/>
        <v>1.6633736999494688E-2</v>
      </c>
      <c r="G116" s="117">
        <f t="shared" si="9"/>
        <v>0</v>
      </c>
      <c r="H116" s="23"/>
      <c r="I116" s="25"/>
      <c r="J116" s="25"/>
      <c r="K116" s="25"/>
      <c r="L116" s="23"/>
      <c r="M116" s="23"/>
      <c r="N116" s="23"/>
    </row>
    <row r="117" spans="1:14" s="59" customFormat="1" x14ac:dyDescent="0.25">
      <c r="A117" s="25" t="s">
        <v>176</v>
      </c>
      <c r="B117" s="41" t="s">
        <v>177</v>
      </c>
      <c r="C117" s="103">
        <v>3.5000000000000003E-2</v>
      </c>
      <c r="D117" s="25"/>
      <c r="E117" s="41"/>
      <c r="F117" s="117">
        <f t="shared" si="8"/>
        <v>4.4792558708686984E-7</v>
      </c>
      <c r="G117" s="117">
        <f t="shared" si="9"/>
        <v>0</v>
      </c>
      <c r="H117" s="23"/>
      <c r="I117" s="25"/>
      <c r="J117" s="25"/>
      <c r="K117" s="25"/>
      <c r="L117" s="23"/>
      <c r="M117" s="23"/>
      <c r="N117" s="23"/>
    </row>
    <row r="118" spans="1:14" x14ac:dyDescent="0.25">
      <c r="A118" s="25" t="s">
        <v>178</v>
      </c>
      <c r="B118" s="41" t="s">
        <v>179</v>
      </c>
      <c r="C118" s="103">
        <v>0</v>
      </c>
      <c r="E118" s="41"/>
      <c r="F118" s="117">
        <f t="shared" si="8"/>
        <v>0</v>
      </c>
      <c r="G118" s="117">
        <f t="shared" si="9"/>
        <v>0</v>
      </c>
      <c r="H118" s="23"/>
      <c r="L118" s="23"/>
      <c r="M118" s="23"/>
    </row>
    <row r="119" spans="1:14" x14ac:dyDescent="0.25">
      <c r="A119" s="25" t="s">
        <v>180</v>
      </c>
      <c r="B119" s="41" t="s">
        <v>181</v>
      </c>
      <c r="C119" s="111"/>
      <c r="E119" s="41"/>
      <c r="F119" s="117">
        <f t="shared" si="8"/>
        <v>0</v>
      </c>
      <c r="G119" s="117">
        <f t="shared" si="9"/>
        <v>0</v>
      </c>
      <c r="H119" s="23"/>
      <c r="L119" s="23"/>
      <c r="M119" s="23"/>
    </row>
    <row r="120" spans="1:14" x14ac:dyDescent="0.25">
      <c r="A120" s="25" t="s">
        <v>182</v>
      </c>
      <c r="B120" s="41" t="s">
        <v>183</v>
      </c>
      <c r="C120" s="111"/>
      <c r="E120" s="41"/>
      <c r="F120" s="117">
        <f t="shared" si="8"/>
        <v>0</v>
      </c>
      <c r="G120" s="117">
        <f t="shared" si="9"/>
        <v>0</v>
      </c>
      <c r="H120" s="23"/>
      <c r="L120" s="23"/>
      <c r="M120" s="23"/>
    </row>
    <row r="121" spans="1:14" x14ac:dyDescent="0.25">
      <c r="A121" s="25" t="s">
        <v>184</v>
      </c>
      <c r="B121" s="41" t="s">
        <v>185</v>
      </c>
      <c r="C121" s="111">
        <v>6.7150000000000001E-2</v>
      </c>
      <c r="E121" s="41"/>
      <c r="F121" s="117">
        <f t="shared" si="8"/>
        <v>8.5937723351095164E-7</v>
      </c>
      <c r="G121" s="117">
        <f t="shared" si="9"/>
        <v>0</v>
      </c>
      <c r="H121" s="23"/>
      <c r="L121" s="23"/>
      <c r="M121" s="23"/>
    </row>
    <row r="122" spans="1:14" x14ac:dyDescent="0.25">
      <c r="A122" s="25" t="s">
        <v>186</v>
      </c>
      <c r="B122" s="41" t="s">
        <v>187</v>
      </c>
      <c r="C122" s="111"/>
      <c r="E122" s="41"/>
      <c r="F122" s="117">
        <f t="shared" si="8"/>
        <v>0</v>
      </c>
      <c r="G122" s="117">
        <f t="shared" si="9"/>
        <v>0</v>
      </c>
      <c r="H122" s="23"/>
      <c r="L122" s="23"/>
      <c r="M122" s="23"/>
    </row>
    <row r="123" spans="1:14" x14ac:dyDescent="0.25">
      <c r="A123" s="25" t="s">
        <v>188</v>
      </c>
      <c r="B123" s="41" t="s">
        <v>189</v>
      </c>
      <c r="C123" s="111"/>
      <c r="E123" s="41"/>
      <c r="F123" s="117">
        <f t="shared" si="8"/>
        <v>0</v>
      </c>
      <c r="G123" s="117">
        <f t="shared" si="9"/>
        <v>0</v>
      </c>
      <c r="H123" s="23"/>
      <c r="L123" s="23"/>
      <c r="M123" s="23"/>
    </row>
    <row r="124" spans="1:14" x14ac:dyDescent="0.25">
      <c r="A124" s="25" t="s">
        <v>190</v>
      </c>
      <c r="B124" s="41" t="s">
        <v>191</v>
      </c>
      <c r="C124" s="111"/>
      <c r="E124" s="41"/>
      <c r="F124" s="117">
        <f t="shared" ref="F124:F125" si="10">IF($C$127=0,"",IF(C124="[for completion]","",C124/$C$127))</f>
        <v>0</v>
      </c>
      <c r="G124" s="117">
        <f t="shared" ref="G124:G125" si="11">IF($D$127=0,"",IF(D124="[for completion]","",D124/$D$127))</f>
        <v>0</v>
      </c>
      <c r="H124" s="23"/>
      <c r="L124" s="23"/>
      <c r="M124" s="23"/>
    </row>
    <row r="125" spans="1:14" x14ac:dyDescent="0.25">
      <c r="A125" s="25" t="s">
        <v>192</v>
      </c>
      <c r="B125" s="41" t="s">
        <v>193</v>
      </c>
      <c r="C125" s="111"/>
      <c r="E125" s="41"/>
      <c r="F125" s="117">
        <f t="shared" si="10"/>
        <v>0</v>
      </c>
      <c r="G125" s="117">
        <f t="shared" si="11"/>
        <v>0</v>
      </c>
      <c r="H125" s="23"/>
      <c r="L125" s="23"/>
      <c r="M125" s="23"/>
    </row>
    <row r="126" spans="1:14" x14ac:dyDescent="0.25">
      <c r="A126" s="25" t="s">
        <v>194</v>
      </c>
      <c r="B126" s="41" t="s">
        <v>94</v>
      </c>
      <c r="C126" s="50">
        <v>1802.7739999999999</v>
      </c>
      <c r="D126" s="41"/>
      <c r="E126" s="41"/>
      <c r="F126" s="117">
        <f>IF($C$127=0,"",IF(C126="[for completion]","",C126/$C$127))</f>
        <v>2.3071674352426987E-2</v>
      </c>
      <c r="G126" s="117">
        <f>IF($D$127=0,"",IF(D126="[for completion]","",D126/$D$127))</f>
        <v>0</v>
      </c>
      <c r="H126" s="23"/>
      <c r="L126" s="23"/>
      <c r="M126" s="23"/>
    </row>
    <row r="127" spans="1:14" x14ac:dyDescent="0.25">
      <c r="A127" s="25" t="s">
        <v>195</v>
      </c>
      <c r="B127" s="57" t="s">
        <v>96</v>
      </c>
      <c r="C127" s="50">
        <f>SUM(C112:C126)</f>
        <v>78137.978738000005</v>
      </c>
      <c r="D127" s="50">
        <f>SUM(D112:D126)</f>
        <v>77025.978738000005</v>
      </c>
      <c r="E127" s="41"/>
      <c r="F127" s="112">
        <f>SUM(F112:F126)</f>
        <v>0.99999999999999978</v>
      </c>
      <c r="G127" s="112">
        <f>SUM(G112:G126)</f>
        <v>1</v>
      </c>
      <c r="H127" s="23"/>
      <c r="L127" s="23"/>
      <c r="M127" s="23"/>
    </row>
    <row r="128" spans="1:14" outlineLevel="1" x14ac:dyDescent="0.25">
      <c r="A128" s="25" t="s">
        <v>196</v>
      </c>
      <c r="B128" s="73" t="s">
        <v>1346</v>
      </c>
      <c r="C128" s="50">
        <f>C126</f>
        <v>1802.7739999999999</v>
      </c>
      <c r="E128" s="41"/>
      <c r="F128" s="117">
        <f t="shared" ref="F128" si="12">IF($C$127=0,"",IF(C128="[for completion]","",C128/$C$127))</f>
        <v>2.3071674352426987E-2</v>
      </c>
      <c r="G128" s="117">
        <f t="shared" ref="G128" si="13">IF($D$127=0,"",IF(D128="[for completion]","",D128/$D$127))</f>
        <v>0</v>
      </c>
      <c r="H128" s="23"/>
      <c r="L128" s="23"/>
      <c r="M128" s="23"/>
    </row>
    <row r="129" spans="1:14" hidden="1" outlineLevel="1" x14ac:dyDescent="0.25">
      <c r="A129" s="25" t="s">
        <v>197</v>
      </c>
      <c r="B129" s="54"/>
      <c r="E129" s="41"/>
      <c r="F129" s="117"/>
      <c r="G129" s="117"/>
      <c r="H129" s="23"/>
      <c r="L129" s="23"/>
      <c r="M129" s="23"/>
    </row>
    <row r="130" spans="1:14" hidden="1" outlineLevel="1" x14ac:dyDescent="0.25">
      <c r="A130" s="25" t="s">
        <v>198</v>
      </c>
      <c r="B130" s="54"/>
      <c r="E130" s="41"/>
      <c r="F130" s="117"/>
      <c r="G130" s="117"/>
      <c r="H130" s="23"/>
      <c r="L130" s="23"/>
      <c r="M130" s="23"/>
    </row>
    <row r="131" spans="1:14" hidden="1" outlineLevel="1" x14ac:dyDescent="0.25">
      <c r="A131" s="25" t="s">
        <v>199</v>
      </c>
      <c r="B131" s="54"/>
      <c r="E131" s="41"/>
      <c r="F131" s="51">
        <v>0</v>
      </c>
      <c r="G131" s="117"/>
      <c r="H131" s="23"/>
      <c r="L131" s="23"/>
      <c r="M131" s="23"/>
    </row>
    <row r="132" spans="1:14" hidden="1" outlineLevel="1" x14ac:dyDescent="0.25">
      <c r="A132" s="25" t="s">
        <v>200</v>
      </c>
      <c r="B132" s="54"/>
      <c r="E132" s="41"/>
      <c r="F132" s="51">
        <v>0</v>
      </c>
      <c r="G132" s="117"/>
      <c r="H132" s="23"/>
      <c r="L132" s="23"/>
      <c r="M132" s="23"/>
    </row>
    <row r="133" spans="1:14" hidden="1" outlineLevel="1" x14ac:dyDescent="0.25">
      <c r="A133" s="25" t="s">
        <v>201</v>
      </c>
      <c r="B133" s="54"/>
      <c r="E133" s="41"/>
      <c r="F133" s="117"/>
      <c r="G133" s="117"/>
      <c r="H133" s="23"/>
      <c r="L133" s="23"/>
      <c r="M133" s="23"/>
    </row>
    <row r="134" spans="1:14" hidden="1" outlineLevel="1" x14ac:dyDescent="0.25">
      <c r="A134" s="25" t="s">
        <v>202</v>
      </c>
      <c r="B134" s="54"/>
      <c r="E134" s="41"/>
      <c r="F134" s="117"/>
      <c r="G134" s="117"/>
      <c r="H134" s="23"/>
      <c r="L134" s="23"/>
      <c r="M134" s="23"/>
    </row>
    <row r="135" spans="1:14" hidden="1" outlineLevel="1" x14ac:dyDescent="0.25">
      <c r="A135" s="25" t="s">
        <v>203</v>
      </c>
      <c r="B135" s="54"/>
      <c r="E135" s="41"/>
      <c r="F135" s="117"/>
      <c r="G135" s="117"/>
      <c r="H135" s="23"/>
      <c r="L135" s="23"/>
      <c r="M135" s="23"/>
    </row>
    <row r="136" spans="1:14" hidden="1" outlineLevel="1" x14ac:dyDescent="0.25">
      <c r="A136" s="25" t="s">
        <v>204</v>
      </c>
      <c r="B136" s="54"/>
      <c r="C136" s="55"/>
      <c r="D136" s="55"/>
      <c r="E136" s="55"/>
      <c r="F136" s="117"/>
      <c r="G136" s="117"/>
      <c r="H136" s="23"/>
      <c r="L136" s="23"/>
      <c r="M136" s="23"/>
    </row>
    <row r="137" spans="1:14" ht="15" customHeight="1" collapsed="1" x14ac:dyDescent="0.25">
      <c r="A137" s="43"/>
      <c r="B137" s="44" t="s">
        <v>205</v>
      </c>
      <c r="C137" s="46" t="s">
        <v>162</v>
      </c>
      <c r="D137" s="46" t="s">
        <v>163</v>
      </c>
      <c r="E137" s="45"/>
      <c r="F137" s="126" t="s">
        <v>164</v>
      </c>
      <c r="G137" s="126" t="s">
        <v>165</v>
      </c>
      <c r="H137" s="23"/>
      <c r="L137" s="23"/>
      <c r="M137" s="23"/>
    </row>
    <row r="138" spans="1:14" s="59" customFormat="1" x14ac:dyDescent="0.25">
      <c r="A138" s="25" t="s">
        <v>206</v>
      </c>
      <c r="B138" s="41" t="s">
        <v>167</v>
      </c>
      <c r="C138" s="109">
        <v>61506.042000000001</v>
      </c>
      <c r="D138" s="109">
        <v>65176</v>
      </c>
      <c r="E138" s="51"/>
      <c r="F138" s="117">
        <f>IF($C$153=0,"",IF(C138="[for completion]","",C138/$C$153))</f>
        <v>0.93624302883317867</v>
      </c>
      <c r="G138" s="117">
        <f>IF($D$153=0,"",IF(D138="[for completion]","",D138/$D$153))</f>
        <v>1</v>
      </c>
      <c r="H138" s="23"/>
      <c r="I138" s="25"/>
      <c r="J138" s="25"/>
      <c r="K138" s="25"/>
      <c r="L138" s="23"/>
      <c r="M138" s="23"/>
      <c r="N138" s="23"/>
    </row>
    <row r="139" spans="1:14" s="59" customFormat="1" x14ac:dyDescent="0.25">
      <c r="A139" s="25" t="s">
        <v>207</v>
      </c>
      <c r="B139" s="41" t="s">
        <v>169</v>
      </c>
      <c r="C139" s="109">
        <v>221.81200000000001</v>
      </c>
      <c r="D139" s="100"/>
      <c r="E139" s="51"/>
      <c r="F139" s="117">
        <f t="shared" ref="F139:F154" si="14">IF($C$153=0,"",IF(C139="[for completion]","",C139/$C$153))</f>
        <v>3.376415258708161E-3</v>
      </c>
      <c r="G139" s="117">
        <f t="shared" ref="G139:G152" si="15">IF($D$153=0,"",IF(D139="[for completion]","",D139/$D$153))</f>
        <v>0</v>
      </c>
      <c r="H139" s="23"/>
      <c r="I139" s="25"/>
      <c r="J139" s="25"/>
      <c r="K139" s="25"/>
      <c r="L139" s="23"/>
      <c r="M139" s="23"/>
      <c r="N139" s="23"/>
    </row>
    <row r="140" spans="1:14" s="59" customFormat="1" x14ac:dyDescent="0.25">
      <c r="A140" s="25" t="s">
        <v>208</v>
      </c>
      <c r="B140" s="41" t="s">
        <v>171</v>
      </c>
      <c r="C140" s="109">
        <v>626.41499999999996</v>
      </c>
      <c r="D140" s="100"/>
      <c r="E140" s="51"/>
      <c r="F140" s="117">
        <f t="shared" si="14"/>
        <v>9.5352693464901463E-3</v>
      </c>
      <c r="G140" s="117">
        <f t="shared" si="15"/>
        <v>0</v>
      </c>
      <c r="H140" s="23"/>
      <c r="I140" s="25"/>
      <c r="J140" s="25"/>
      <c r="K140" s="25"/>
      <c r="L140" s="23"/>
      <c r="M140" s="23"/>
      <c r="N140" s="23"/>
    </row>
    <row r="141" spans="1:14" s="59" customFormat="1" x14ac:dyDescent="0.25">
      <c r="A141" s="25" t="s">
        <v>209</v>
      </c>
      <c r="B141" s="41" t="s">
        <v>173</v>
      </c>
      <c r="C141" s="109">
        <v>434.53399999999999</v>
      </c>
      <c r="D141" s="100"/>
      <c r="E141" s="51"/>
      <c r="F141" s="117">
        <f t="shared" si="14"/>
        <v>6.6144628244977363E-3</v>
      </c>
      <c r="G141" s="117">
        <f t="shared" si="15"/>
        <v>0</v>
      </c>
      <c r="H141" s="23"/>
      <c r="I141" s="25"/>
      <c r="J141" s="25"/>
      <c r="K141" s="25"/>
      <c r="L141" s="23"/>
      <c r="M141" s="23"/>
      <c r="N141" s="23"/>
    </row>
    <row r="142" spans="1:14" s="59" customFormat="1" x14ac:dyDescent="0.25">
      <c r="A142" s="25" t="s">
        <v>210</v>
      </c>
      <c r="B142" s="41" t="s">
        <v>175</v>
      </c>
      <c r="C142" s="109">
        <v>2741.8629999999998</v>
      </c>
      <c r="D142" s="109"/>
      <c r="E142" s="51"/>
      <c r="F142" s="117">
        <f t="shared" si="14"/>
        <v>4.1736551992170551E-2</v>
      </c>
      <c r="G142" s="117">
        <f t="shared" si="15"/>
        <v>0</v>
      </c>
      <c r="H142" s="23"/>
      <c r="I142" s="25"/>
      <c r="J142" s="25"/>
      <c r="K142" s="25"/>
      <c r="L142" s="23"/>
      <c r="M142" s="23"/>
      <c r="N142" s="23"/>
    </row>
    <row r="143" spans="1:14" s="59" customFormat="1" x14ac:dyDescent="0.25">
      <c r="A143" s="25" t="s">
        <v>211</v>
      </c>
      <c r="B143" s="41" t="s">
        <v>177</v>
      </c>
      <c r="C143" s="109">
        <v>0</v>
      </c>
      <c r="D143" s="100"/>
      <c r="E143" s="41"/>
      <c r="F143" s="117">
        <f t="shared" si="14"/>
        <v>0</v>
      </c>
      <c r="G143" s="117">
        <f t="shared" si="15"/>
        <v>0</v>
      </c>
      <c r="H143" s="23"/>
      <c r="I143" s="25"/>
      <c r="J143" s="25"/>
      <c r="K143" s="25"/>
      <c r="L143" s="23"/>
      <c r="M143" s="23"/>
      <c r="N143" s="23"/>
    </row>
    <row r="144" spans="1:14" x14ac:dyDescent="0.25">
      <c r="A144" s="25" t="s">
        <v>212</v>
      </c>
      <c r="B144" s="41" t="s">
        <v>179</v>
      </c>
      <c r="C144" s="109">
        <v>0</v>
      </c>
      <c r="D144" s="100"/>
      <c r="E144" s="41"/>
      <c r="F144" s="117">
        <f t="shared" si="14"/>
        <v>0</v>
      </c>
      <c r="G144" s="117">
        <f t="shared" si="15"/>
        <v>0</v>
      </c>
      <c r="H144" s="23"/>
      <c r="L144" s="23"/>
      <c r="M144" s="23"/>
    </row>
    <row r="145" spans="1:13" x14ac:dyDescent="0.25">
      <c r="A145" s="25" t="s">
        <v>213</v>
      </c>
      <c r="B145" s="41" t="s">
        <v>181</v>
      </c>
      <c r="E145" s="41"/>
      <c r="F145" s="117">
        <f t="shared" si="14"/>
        <v>0</v>
      </c>
      <c r="G145" s="117">
        <f t="shared" si="15"/>
        <v>0</v>
      </c>
      <c r="H145" s="23"/>
      <c r="L145" s="23"/>
      <c r="M145" s="23"/>
    </row>
    <row r="146" spans="1:13" x14ac:dyDescent="0.25">
      <c r="A146" s="25" t="s">
        <v>214</v>
      </c>
      <c r="B146" s="41" t="s">
        <v>183</v>
      </c>
      <c r="E146" s="41"/>
      <c r="F146" s="117">
        <f t="shared" si="14"/>
        <v>0</v>
      </c>
      <c r="G146" s="117">
        <f t="shared" si="15"/>
        <v>0</v>
      </c>
      <c r="H146" s="23"/>
      <c r="L146" s="23"/>
      <c r="M146" s="23"/>
    </row>
    <row r="147" spans="1:13" x14ac:dyDescent="0.25">
      <c r="A147" s="25" t="s">
        <v>215</v>
      </c>
      <c r="B147" s="41" t="s">
        <v>185</v>
      </c>
      <c r="E147" s="41"/>
      <c r="F147" s="117">
        <f t="shared" si="14"/>
        <v>0</v>
      </c>
      <c r="G147" s="117">
        <f t="shared" si="15"/>
        <v>0</v>
      </c>
      <c r="H147" s="23"/>
      <c r="L147" s="23"/>
      <c r="M147" s="23"/>
    </row>
    <row r="148" spans="1:13" x14ac:dyDescent="0.25">
      <c r="A148" s="25" t="s">
        <v>216</v>
      </c>
      <c r="B148" s="41" t="s">
        <v>187</v>
      </c>
      <c r="E148" s="41"/>
      <c r="F148" s="117">
        <f t="shared" si="14"/>
        <v>0</v>
      </c>
      <c r="G148" s="117">
        <f t="shared" si="15"/>
        <v>0</v>
      </c>
      <c r="H148" s="23"/>
      <c r="L148" s="23"/>
      <c r="M148" s="23"/>
    </row>
    <row r="149" spans="1:13" x14ac:dyDescent="0.25">
      <c r="A149" s="25" t="s">
        <v>217</v>
      </c>
      <c r="B149" s="41" t="s">
        <v>189</v>
      </c>
      <c r="E149" s="41"/>
      <c r="F149" s="117">
        <f t="shared" si="14"/>
        <v>0</v>
      </c>
      <c r="G149" s="117">
        <f t="shared" si="15"/>
        <v>0</v>
      </c>
      <c r="H149" s="23"/>
      <c r="L149" s="23"/>
      <c r="M149" s="23"/>
    </row>
    <row r="150" spans="1:13" x14ac:dyDescent="0.25">
      <c r="A150" s="25" t="s">
        <v>218</v>
      </c>
      <c r="B150" s="41" t="s">
        <v>191</v>
      </c>
      <c r="C150" s="103"/>
      <c r="E150" s="41"/>
      <c r="F150" s="117">
        <f t="shared" si="14"/>
        <v>0</v>
      </c>
      <c r="G150" s="117">
        <f t="shared" si="15"/>
        <v>0</v>
      </c>
      <c r="H150" s="23"/>
      <c r="L150" s="23"/>
      <c r="M150" s="23"/>
    </row>
    <row r="151" spans="1:13" x14ac:dyDescent="0.25">
      <c r="A151" s="25" t="s">
        <v>219</v>
      </c>
      <c r="B151" s="41" t="s">
        <v>193</v>
      </c>
      <c r="E151" s="41"/>
      <c r="F151" s="117">
        <f t="shared" si="14"/>
        <v>0</v>
      </c>
      <c r="G151" s="117">
        <f t="shared" si="15"/>
        <v>0</v>
      </c>
      <c r="H151" s="23"/>
      <c r="L151" s="23"/>
      <c r="M151" s="23"/>
    </row>
    <row r="152" spans="1:13" x14ac:dyDescent="0.25">
      <c r="A152" s="25" t="s">
        <v>220</v>
      </c>
      <c r="B152" s="41" t="s">
        <v>94</v>
      </c>
      <c r="C152" s="103">
        <v>163.86</v>
      </c>
      <c r="E152" s="41"/>
      <c r="F152" s="117">
        <f t="shared" si="14"/>
        <v>2.4942717449548233E-3</v>
      </c>
      <c r="G152" s="117">
        <f t="shared" si="15"/>
        <v>0</v>
      </c>
      <c r="H152" s="23"/>
      <c r="L152" s="23"/>
      <c r="M152" s="23"/>
    </row>
    <row r="153" spans="1:13" x14ac:dyDescent="0.25">
      <c r="A153" s="25" t="s">
        <v>221</v>
      </c>
      <c r="B153" s="57" t="s">
        <v>96</v>
      </c>
      <c r="C153" s="50">
        <f>SUM(C138:C152)</f>
        <v>65694.525999999998</v>
      </c>
      <c r="D153" s="50">
        <f>SUM(D138:D152)</f>
        <v>65176</v>
      </c>
      <c r="E153" s="41"/>
      <c r="F153" s="60">
        <v>1.0000000000000002</v>
      </c>
      <c r="G153" s="112">
        <f>SUM(G138:G152)</f>
        <v>1</v>
      </c>
      <c r="H153" s="23"/>
      <c r="L153" s="23"/>
      <c r="M153" s="23"/>
    </row>
    <row r="154" spans="1:13" outlineLevel="1" x14ac:dyDescent="0.25">
      <c r="A154" s="25" t="s">
        <v>222</v>
      </c>
      <c r="B154" s="73" t="s">
        <v>1346</v>
      </c>
      <c r="C154" s="103">
        <f>C152</f>
        <v>163.86</v>
      </c>
      <c r="E154" s="41"/>
      <c r="F154" s="117">
        <f t="shared" si="14"/>
        <v>2.4942717449548233E-3</v>
      </c>
      <c r="G154" s="117">
        <f t="shared" ref="G154" si="16">IF($D$153=0,"",IF(D154="[for completion]","",D154/$D$153))</f>
        <v>0</v>
      </c>
      <c r="H154" s="23"/>
      <c r="L154" s="23"/>
      <c r="M154" s="23"/>
    </row>
    <row r="155" spans="1:13" outlineLevel="1" x14ac:dyDescent="0.25">
      <c r="A155" s="25" t="s">
        <v>223</v>
      </c>
      <c r="B155" s="54"/>
      <c r="E155" s="41"/>
      <c r="F155" s="51"/>
      <c r="G155" s="117"/>
      <c r="H155" s="23"/>
      <c r="L155" s="23"/>
      <c r="M155" s="23"/>
    </row>
    <row r="156" spans="1:13" outlineLevel="1" x14ac:dyDescent="0.25">
      <c r="A156" s="25" t="s">
        <v>224</v>
      </c>
      <c r="B156" s="54"/>
      <c r="E156" s="41"/>
      <c r="F156" s="117"/>
      <c r="G156" s="117"/>
      <c r="H156" s="23"/>
      <c r="L156" s="23"/>
      <c r="M156" s="23"/>
    </row>
    <row r="157" spans="1:13" outlineLevel="1" x14ac:dyDescent="0.25">
      <c r="A157" s="25" t="s">
        <v>225</v>
      </c>
      <c r="B157" s="54"/>
      <c r="E157" s="41"/>
      <c r="F157" s="117"/>
      <c r="G157" s="117"/>
      <c r="H157" s="23"/>
      <c r="L157" s="23"/>
      <c r="M157" s="23"/>
    </row>
    <row r="158" spans="1:13" outlineLevel="1" x14ac:dyDescent="0.25">
      <c r="A158" s="25" t="s">
        <v>226</v>
      </c>
      <c r="B158" s="54"/>
      <c r="E158" s="41"/>
      <c r="F158" s="117"/>
      <c r="G158" s="117"/>
      <c r="H158" s="23"/>
      <c r="L158" s="23"/>
      <c r="M158" s="23"/>
    </row>
    <row r="159" spans="1:13" outlineLevel="1" x14ac:dyDescent="0.25">
      <c r="A159" s="25" t="s">
        <v>227</v>
      </c>
      <c r="B159" s="54"/>
      <c r="E159" s="41"/>
      <c r="F159" s="117"/>
      <c r="G159" s="117"/>
      <c r="H159" s="23"/>
      <c r="L159" s="23"/>
      <c r="M159" s="23"/>
    </row>
    <row r="160" spans="1:13" outlineLevel="1" x14ac:dyDescent="0.25">
      <c r="A160" s="25" t="s">
        <v>228</v>
      </c>
      <c r="B160" s="54"/>
      <c r="E160" s="41"/>
      <c r="F160" s="117"/>
      <c r="G160" s="117"/>
      <c r="H160" s="23"/>
      <c r="L160" s="23"/>
      <c r="M160" s="23"/>
    </row>
    <row r="161" spans="1:13" outlineLevel="1" x14ac:dyDescent="0.25">
      <c r="A161" s="25" t="s">
        <v>229</v>
      </c>
      <c r="B161" s="54"/>
      <c r="E161" s="41"/>
      <c r="F161" s="51"/>
      <c r="G161" s="117"/>
      <c r="H161" s="23"/>
      <c r="L161" s="23"/>
      <c r="M161" s="23"/>
    </row>
    <row r="162" spans="1:13" outlineLevel="1" x14ac:dyDescent="0.25">
      <c r="A162" s="25" t="s">
        <v>230</v>
      </c>
      <c r="B162" s="54"/>
      <c r="C162" s="55"/>
      <c r="D162" s="55"/>
      <c r="E162" s="55"/>
      <c r="F162" s="117"/>
      <c r="G162" s="117"/>
      <c r="H162" s="23"/>
      <c r="L162" s="23"/>
      <c r="M162" s="23"/>
    </row>
    <row r="163" spans="1:13" ht="15" customHeight="1" x14ac:dyDescent="0.25">
      <c r="A163" s="43"/>
      <c r="B163" s="44" t="s">
        <v>231</v>
      </c>
      <c r="C163" s="99" t="s">
        <v>162</v>
      </c>
      <c r="D163" s="99" t="s">
        <v>163</v>
      </c>
      <c r="E163" s="45"/>
      <c r="F163" s="130" t="s">
        <v>164</v>
      </c>
      <c r="G163" s="130" t="s">
        <v>165</v>
      </c>
      <c r="H163" s="23"/>
      <c r="L163" s="23"/>
      <c r="M163" s="23"/>
    </row>
    <row r="164" spans="1:13" x14ac:dyDescent="0.25">
      <c r="A164" s="25" t="s">
        <v>233</v>
      </c>
      <c r="B164" s="23" t="s">
        <v>234</v>
      </c>
      <c r="C164" s="103">
        <v>58817.264000000003</v>
      </c>
      <c r="D164" s="103">
        <v>30964</v>
      </c>
      <c r="E164" s="61"/>
      <c r="F164" s="119">
        <f>IF($C$167=0,"",IF(C164="[for completion]","",C164/$C$167))</f>
        <v>0.89531453503447156</v>
      </c>
      <c r="G164" s="119">
        <f t="shared" ref="G164" si="17">IF($D$167=0,"",IF(D164="[for completion]","",D164/$D$167))</f>
        <v>0.47508285258377314</v>
      </c>
      <c r="H164" s="23"/>
      <c r="L164" s="23"/>
      <c r="M164" s="23"/>
    </row>
    <row r="165" spans="1:13" x14ac:dyDescent="0.25">
      <c r="A165" s="25" t="s">
        <v>235</v>
      </c>
      <c r="B165" s="23" t="s">
        <v>236</v>
      </c>
      <c r="C165" s="103">
        <v>3475.65</v>
      </c>
      <c r="D165" s="103">
        <v>34212</v>
      </c>
      <c r="E165" s="61"/>
      <c r="F165" s="119">
        <f t="shared" ref="F165:F166" si="18">IF($C$167=0,"",IF(C165="[for completion]","",C165/$C$167))</f>
        <v>5.2906234531625969E-2</v>
      </c>
      <c r="G165" s="119">
        <f>IF($D$167=0,"",IF(D165="[for completion]","",D165/$D$167))</f>
        <v>0.52491714741622686</v>
      </c>
      <c r="H165" s="23"/>
      <c r="L165" s="23"/>
      <c r="M165" s="23"/>
    </row>
    <row r="166" spans="1:13" x14ac:dyDescent="0.25">
      <c r="A166" s="25" t="s">
        <v>237</v>
      </c>
      <c r="B166" s="23" t="s">
        <v>94</v>
      </c>
      <c r="C166" s="103">
        <v>3401.6120000000001</v>
      </c>
      <c r="E166" s="61"/>
      <c r="F166" s="119">
        <f t="shared" si="18"/>
        <v>5.1779230433902514E-2</v>
      </c>
      <c r="G166" s="119">
        <f t="shared" ref="G166" si="19">IF($D$167=0,"",IF(D166="[for completion]","",D166/$D$167))</f>
        <v>0</v>
      </c>
      <c r="H166" s="23"/>
      <c r="L166" s="23"/>
      <c r="M166" s="23"/>
    </row>
    <row r="167" spans="1:13" x14ac:dyDescent="0.25">
      <c r="A167" s="25" t="s">
        <v>238</v>
      </c>
      <c r="B167" s="62" t="s">
        <v>96</v>
      </c>
      <c r="C167" s="50">
        <f>SUM(C164:C166)</f>
        <v>65694.525999999998</v>
      </c>
      <c r="D167" s="50">
        <f>SUM(D164:D166)</f>
        <v>65176</v>
      </c>
      <c r="E167" s="61"/>
      <c r="F167" s="119">
        <f>SUM(F164:F166)</f>
        <v>1</v>
      </c>
      <c r="G167" s="119">
        <f>SUM(G164:G166)</f>
        <v>1</v>
      </c>
      <c r="H167" s="23"/>
      <c r="L167" s="23"/>
      <c r="M167" s="23"/>
    </row>
    <row r="168" spans="1:13" hidden="1" outlineLevel="1" x14ac:dyDescent="0.25">
      <c r="A168" s="25" t="s">
        <v>239</v>
      </c>
      <c r="B168" s="62"/>
      <c r="C168" s="23"/>
      <c r="D168" s="23"/>
      <c r="E168" s="61"/>
      <c r="F168" s="119"/>
      <c r="G168" s="131"/>
      <c r="H168" s="23"/>
      <c r="L168" s="23"/>
      <c r="M168" s="23"/>
    </row>
    <row r="169" spans="1:13" hidden="1" outlineLevel="1" x14ac:dyDescent="0.25">
      <c r="A169" s="25" t="s">
        <v>240</v>
      </c>
      <c r="B169" s="62"/>
      <c r="C169" s="23"/>
      <c r="D169" s="23"/>
      <c r="E169" s="61"/>
      <c r="F169" s="119"/>
      <c r="G169" s="131"/>
      <c r="H169" s="23"/>
      <c r="L169" s="23"/>
      <c r="M169" s="23"/>
    </row>
    <row r="170" spans="1:13" hidden="1" outlineLevel="1" x14ac:dyDescent="0.25">
      <c r="A170" s="25" t="s">
        <v>241</v>
      </c>
      <c r="B170" s="62"/>
      <c r="C170" s="23"/>
      <c r="D170" s="23"/>
      <c r="E170" s="61"/>
      <c r="F170" s="119"/>
      <c r="G170" s="131"/>
      <c r="H170" s="23"/>
      <c r="L170" s="23"/>
      <c r="M170" s="23"/>
    </row>
    <row r="171" spans="1:13" hidden="1" outlineLevel="1" x14ac:dyDescent="0.25">
      <c r="A171" s="25" t="s">
        <v>242</v>
      </c>
      <c r="B171" s="62"/>
      <c r="C171" s="23"/>
      <c r="D171" s="23"/>
      <c r="E171" s="61"/>
      <c r="F171" s="119"/>
      <c r="G171" s="131"/>
      <c r="H171" s="23"/>
      <c r="L171" s="23"/>
      <c r="M171" s="23"/>
    </row>
    <row r="172" spans="1:13" hidden="1" outlineLevel="1" x14ac:dyDescent="0.25">
      <c r="A172" s="25" t="s">
        <v>243</v>
      </c>
      <c r="B172" s="62"/>
      <c r="C172" s="23"/>
      <c r="D172" s="23"/>
      <c r="E172" s="61"/>
      <c r="F172" s="119"/>
      <c r="G172" s="131"/>
      <c r="H172" s="23"/>
      <c r="L172" s="23"/>
      <c r="M172" s="23"/>
    </row>
    <row r="173" spans="1:13" ht="15" customHeight="1" collapsed="1" x14ac:dyDescent="0.25">
      <c r="A173" s="43"/>
      <c r="B173" s="44" t="s">
        <v>244</v>
      </c>
      <c r="C173" s="43" t="s">
        <v>62</v>
      </c>
      <c r="D173" s="43"/>
      <c r="E173" s="45"/>
      <c r="F173" s="126" t="s">
        <v>245</v>
      </c>
      <c r="G173" s="126"/>
      <c r="H173" s="23"/>
      <c r="L173" s="23"/>
      <c r="M173" s="23"/>
    </row>
    <row r="174" spans="1:13" ht="15" customHeight="1" x14ac:dyDescent="0.25">
      <c r="A174" s="25" t="s">
        <v>246</v>
      </c>
      <c r="B174" s="41" t="s">
        <v>247</v>
      </c>
      <c r="C174" s="103">
        <v>52.982234000000005</v>
      </c>
      <c r="D174" s="38"/>
      <c r="E174" s="31"/>
      <c r="F174" s="117">
        <f>IF($C$179=0,"",IF(C174="[for completion]","",C174/$C$179))</f>
        <v>6.5482924236806338E-3</v>
      </c>
      <c r="G174" s="117"/>
      <c r="H174" s="23"/>
      <c r="L174" s="23"/>
      <c r="M174" s="23"/>
    </row>
    <row r="175" spans="1:13" ht="30.75" customHeight="1" x14ac:dyDescent="0.25">
      <c r="A175" s="25" t="s">
        <v>9</v>
      </c>
      <c r="B175" s="41" t="s">
        <v>1330</v>
      </c>
      <c r="C175" s="109"/>
      <c r="E175" s="53"/>
      <c r="F175" s="117">
        <f>IF($C$179=0,"",IF(C175="[for completion]","",C175/$C$179))</f>
        <v>0</v>
      </c>
      <c r="G175" s="117"/>
      <c r="H175" s="23"/>
      <c r="L175" s="23"/>
      <c r="M175" s="23"/>
    </row>
    <row r="176" spans="1:13" x14ac:dyDescent="0.25">
      <c r="A176" s="25" t="s">
        <v>248</v>
      </c>
      <c r="B176" s="41" t="s">
        <v>249</v>
      </c>
      <c r="C176" s="109">
        <v>1020</v>
      </c>
      <c r="E176" s="53"/>
      <c r="F176" s="117">
        <f>IF($C$179=0,"",IF(C176="[for completion]","",C176/$C$179))</f>
        <v>0.12606599925843529</v>
      </c>
      <c r="G176" s="117"/>
      <c r="H176" s="23"/>
      <c r="L176" s="23"/>
      <c r="M176" s="23"/>
    </row>
    <row r="177" spans="1:13" x14ac:dyDescent="0.25">
      <c r="A177" s="25" t="s">
        <v>250</v>
      </c>
      <c r="B177" s="41" t="s">
        <v>251</v>
      </c>
      <c r="C177" s="109">
        <v>7018.0177659999999</v>
      </c>
      <c r="E177" s="53"/>
      <c r="F177" s="117">
        <f t="shared" ref="F177:F187" si="20">IF($C$179=0,"",IF(C177="[for completion]","",C177/$C$179))</f>
        <v>0.86738570831788409</v>
      </c>
      <c r="G177" s="117"/>
      <c r="H177" s="23"/>
      <c r="L177" s="23"/>
      <c r="M177" s="23"/>
    </row>
    <row r="178" spans="1:13" x14ac:dyDescent="0.25">
      <c r="A178" s="25" t="s">
        <v>252</v>
      </c>
      <c r="B178" s="41" t="s">
        <v>94</v>
      </c>
      <c r="C178" s="103"/>
      <c r="E178" s="53"/>
      <c r="F178" s="117">
        <f t="shared" si="20"/>
        <v>0</v>
      </c>
      <c r="G178" s="117"/>
      <c r="H178" s="23"/>
      <c r="L178" s="23"/>
      <c r="M178" s="23"/>
    </row>
    <row r="179" spans="1:13" x14ac:dyDescent="0.25">
      <c r="A179" s="25" t="s">
        <v>10</v>
      </c>
      <c r="B179" s="57" t="s">
        <v>96</v>
      </c>
      <c r="C179" s="109">
        <v>8091</v>
      </c>
      <c r="E179" s="53"/>
      <c r="F179" s="118">
        <f>SUM(F174:F178)</f>
        <v>1</v>
      </c>
      <c r="G179" s="117"/>
      <c r="H179" s="23"/>
      <c r="L179" s="23"/>
      <c r="M179" s="23"/>
    </row>
    <row r="180" spans="1:13" outlineLevel="1" x14ac:dyDescent="0.25">
      <c r="A180" s="25" t="s">
        <v>253</v>
      </c>
      <c r="B180" s="63" t="s">
        <v>254</v>
      </c>
      <c r="E180" s="53"/>
      <c r="F180" s="117">
        <f t="shared" si="20"/>
        <v>0</v>
      </c>
      <c r="G180" s="117"/>
      <c r="H180" s="23"/>
      <c r="L180" s="23"/>
      <c r="M180" s="23"/>
    </row>
    <row r="181" spans="1:13" s="63" customFormat="1" ht="30" outlineLevel="1" x14ac:dyDescent="0.25">
      <c r="A181" s="25" t="s">
        <v>255</v>
      </c>
      <c r="B181" s="63" t="s">
        <v>256</v>
      </c>
      <c r="F181" s="117">
        <f t="shared" si="20"/>
        <v>0</v>
      </c>
      <c r="G181" s="132"/>
    </row>
    <row r="182" spans="1:13" ht="30" outlineLevel="1" x14ac:dyDescent="0.25">
      <c r="A182" s="25" t="s">
        <v>257</v>
      </c>
      <c r="B182" s="63" t="s">
        <v>258</v>
      </c>
      <c r="E182" s="53"/>
      <c r="F182" s="117">
        <f t="shared" si="20"/>
        <v>0</v>
      </c>
      <c r="G182" s="117"/>
      <c r="H182" s="23"/>
      <c r="L182" s="23"/>
      <c r="M182" s="23"/>
    </row>
    <row r="183" spans="1:13" outlineLevel="1" x14ac:dyDescent="0.25">
      <c r="A183" s="25" t="s">
        <v>259</v>
      </c>
      <c r="B183" s="63" t="s">
        <v>260</v>
      </c>
      <c r="C183" s="103">
        <v>1020</v>
      </c>
      <c r="E183" s="53"/>
      <c r="F183" s="117">
        <f t="shared" si="20"/>
        <v>0.12606599925843529</v>
      </c>
      <c r="G183" s="117"/>
      <c r="H183" s="23"/>
      <c r="L183" s="23"/>
      <c r="M183" s="23"/>
    </row>
    <row r="184" spans="1:13" s="63" customFormat="1" ht="30" outlineLevel="1" x14ac:dyDescent="0.25">
      <c r="A184" s="25" t="s">
        <v>261</v>
      </c>
      <c r="B184" s="63" t="s">
        <v>262</v>
      </c>
      <c r="F184" s="117">
        <f t="shared" si="20"/>
        <v>0</v>
      </c>
      <c r="G184" s="132"/>
    </row>
    <row r="185" spans="1:13" ht="30" outlineLevel="1" x14ac:dyDescent="0.25">
      <c r="A185" s="25" t="s">
        <v>263</v>
      </c>
      <c r="B185" s="63" t="s">
        <v>264</v>
      </c>
      <c r="E185" s="53"/>
      <c r="F185" s="117">
        <f t="shared" si="20"/>
        <v>0</v>
      </c>
      <c r="G185" s="117"/>
      <c r="H185" s="23"/>
      <c r="L185" s="23"/>
      <c r="M185" s="23"/>
    </row>
    <row r="186" spans="1:13" outlineLevel="1" x14ac:dyDescent="0.25">
      <c r="A186" s="25" t="s">
        <v>265</v>
      </c>
      <c r="B186" s="63" t="s">
        <v>266</v>
      </c>
      <c r="E186" s="53"/>
      <c r="F186" s="117">
        <f t="shared" si="20"/>
        <v>0</v>
      </c>
      <c r="G186" s="117"/>
      <c r="H186" s="23"/>
      <c r="L186" s="23"/>
      <c r="M186" s="23"/>
    </row>
    <row r="187" spans="1:13" outlineLevel="1" x14ac:dyDescent="0.25">
      <c r="A187" s="25" t="s">
        <v>267</v>
      </c>
      <c r="B187" s="63" t="s">
        <v>268</v>
      </c>
      <c r="C187" s="103">
        <f>C174+C177</f>
        <v>7071</v>
      </c>
      <c r="E187" s="53"/>
      <c r="F187" s="117">
        <f t="shared" si="20"/>
        <v>0.87393400074156469</v>
      </c>
      <c r="G187" s="117"/>
      <c r="H187" s="23"/>
      <c r="L187" s="23"/>
      <c r="M187" s="23"/>
    </row>
    <row r="188" spans="1:13" outlineLevel="1" x14ac:dyDescent="0.25">
      <c r="A188" s="25" t="s">
        <v>269</v>
      </c>
      <c r="B188" s="63"/>
      <c r="E188" s="53"/>
      <c r="F188" s="117"/>
      <c r="G188" s="117"/>
      <c r="H188" s="23"/>
      <c r="L188" s="23"/>
      <c r="M188" s="23"/>
    </row>
    <row r="189" spans="1:13" outlineLevel="1" x14ac:dyDescent="0.25">
      <c r="A189" s="25" t="s">
        <v>270</v>
      </c>
      <c r="B189" s="63"/>
      <c r="E189" s="53"/>
      <c r="F189" s="117"/>
      <c r="G189" s="117"/>
      <c r="H189" s="23"/>
      <c r="L189" s="23"/>
      <c r="M189" s="23"/>
    </row>
    <row r="190" spans="1:13" outlineLevel="1" x14ac:dyDescent="0.25">
      <c r="A190" s="25" t="s">
        <v>271</v>
      </c>
      <c r="B190" s="63"/>
      <c r="E190" s="53"/>
      <c r="F190" s="117"/>
      <c r="G190" s="117"/>
      <c r="H190" s="23"/>
      <c r="L190" s="23"/>
      <c r="M190" s="23"/>
    </row>
    <row r="191" spans="1:13" outlineLevel="1" x14ac:dyDescent="0.25">
      <c r="A191" s="25" t="s">
        <v>272</v>
      </c>
      <c r="B191" s="54"/>
      <c r="E191" s="53"/>
      <c r="F191" s="117">
        <f t="shared" ref="F191" si="21">IF($C$179=0,"",IF(C191="[for completion]","",C191/$C$179))</f>
        <v>0</v>
      </c>
      <c r="G191" s="117"/>
      <c r="H191" s="23"/>
      <c r="L191" s="23"/>
      <c r="M191" s="23"/>
    </row>
    <row r="192" spans="1:13" ht="15" customHeight="1" x14ac:dyDescent="0.25">
      <c r="A192" s="43"/>
      <c r="B192" s="44" t="s">
        <v>273</v>
      </c>
      <c r="C192" s="43" t="s">
        <v>62</v>
      </c>
      <c r="D192" s="43"/>
      <c r="E192" s="45"/>
      <c r="F192" s="126" t="s">
        <v>245</v>
      </c>
      <c r="G192" s="126"/>
      <c r="H192" s="23"/>
      <c r="L192" s="23"/>
      <c r="M192" s="23"/>
    </row>
    <row r="193" spans="1:13" x14ac:dyDescent="0.25">
      <c r="A193" s="25" t="s">
        <v>274</v>
      </c>
      <c r="B193" s="41" t="s">
        <v>275</v>
      </c>
      <c r="C193" s="103">
        <v>8091</v>
      </c>
      <c r="E193" s="50"/>
      <c r="F193" s="117">
        <f t="shared" ref="F193:F206" si="22">IF($C$208=0,"",IF(C193="[for completion]","",C193/$C$208))</f>
        <v>1</v>
      </c>
      <c r="G193" s="117"/>
      <c r="H193" s="23"/>
      <c r="L193" s="23"/>
      <c r="M193" s="23"/>
    </row>
    <row r="194" spans="1:13" x14ac:dyDescent="0.25">
      <c r="A194" s="25" t="s">
        <v>276</v>
      </c>
      <c r="B194" s="41" t="s">
        <v>277</v>
      </c>
      <c r="E194" s="53"/>
      <c r="F194" s="117">
        <f t="shared" si="22"/>
        <v>0</v>
      </c>
      <c r="G194" s="118"/>
      <c r="H194" s="23"/>
      <c r="L194" s="23"/>
      <c r="M194" s="23"/>
    </row>
    <row r="195" spans="1:13" x14ac:dyDescent="0.25">
      <c r="A195" s="25" t="s">
        <v>278</v>
      </c>
      <c r="B195" s="41" t="s">
        <v>279</v>
      </c>
      <c r="E195" s="53"/>
      <c r="F195" s="117">
        <f t="shared" si="22"/>
        <v>0</v>
      </c>
      <c r="G195" s="118"/>
      <c r="H195" s="23"/>
      <c r="L195" s="23"/>
      <c r="M195" s="23"/>
    </row>
    <row r="196" spans="1:13" x14ac:dyDescent="0.25">
      <c r="A196" s="25" t="s">
        <v>280</v>
      </c>
      <c r="B196" s="41" t="s">
        <v>281</v>
      </c>
      <c r="E196" s="53"/>
      <c r="F196" s="117">
        <f t="shared" si="22"/>
        <v>0</v>
      </c>
      <c r="G196" s="118"/>
      <c r="H196" s="23"/>
      <c r="L196" s="23"/>
      <c r="M196" s="23"/>
    </row>
    <row r="197" spans="1:13" x14ac:dyDescent="0.25">
      <c r="A197" s="25" t="s">
        <v>282</v>
      </c>
      <c r="B197" s="41" t="s">
        <v>283</v>
      </c>
      <c r="E197" s="53"/>
      <c r="F197" s="117">
        <f t="shared" si="22"/>
        <v>0</v>
      </c>
      <c r="G197" s="118"/>
      <c r="H197" s="23"/>
      <c r="L197" s="23"/>
      <c r="M197" s="23"/>
    </row>
    <row r="198" spans="1:13" x14ac:dyDescent="0.25">
      <c r="A198" s="25" t="s">
        <v>284</v>
      </c>
      <c r="B198" s="41" t="s">
        <v>285</v>
      </c>
      <c r="E198" s="53"/>
      <c r="F198" s="117">
        <f t="shared" si="22"/>
        <v>0</v>
      </c>
      <c r="G198" s="118"/>
      <c r="H198" s="23"/>
      <c r="L198" s="23"/>
      <c r="M198" s="23"/>
    </row>
    <row r="199" spans="1:13" x14ac:dyDescent="0.25">
      <c r="A199" s="25" t="s">
        <v>286</v>
      </c>
      <c r="B199" s="41" t="s">
        <v>287</v>
      </c>
      <c r="E199" s="53"/>
      <c r="F199" s="117">
        <f t="shared" si="22"/>
        <v>0</v>
      </c>
      <c r="G199" s="118"/>
      <c r="H199" s="23"/>
      <c r="L199" s="23"/>
      <c r="M199" s="23"/>
    </row>
    <row r="200" spans="1:13" x14ac:dyDescent="0.25">
      <c r="A200" s="25" t="s">
        <v>288</v>
      </c>
      <c r="B200" s="41" t="s">
        <v>12</v>
      </c>
      <c r="E200" s="53"/>
      <c r="F200" s="117">
        <f t="shared" si="22"/>
        <v>0</v>
      </c>
      <c r="G200" s="118"/>
      <c r="H200" s="23"/>
      <c r="L200" s="23"/>
      <c r="M200" s="23"/>
    </row>
    <row r="201" spans="1:13" x14ac:dyDescent="0.25">
      <c r="A201" s="25" t="s">
        <v>289</v>
      </c>
      <c r="B201" s="41" t="s">
        <v>290</v>
      </c>
      <c r="E201" s="53"/>
      <c r="F201" s="117">
        <f t="shared" si="22"/>
        <v>0</v>
      </c>
      <c r="G201" s="118"/>
      <c r="H201" s="23"/>
      <c r="L201" s="23"/>
      <c r="M201" s="23"/>
    </row>
    <row r="202" spans="1:13" x14ac:dyDescent="0.25">
      <c r="A202" s="25" t="s">
        <v>291</v>
      </c>
      <c r="B202" s="41" t="s">
        <v>292</v>
      </c>
      <c r="E202" s="53"/>
      <c r="F202" s="117">
        <f t="shared" si="22"/>
        <v>0</v>
      </c>
      <c r="G202" s="118"/>
      <c r="H202" s="23"/>
      <c r="L202" s="23"/>
      <c r="M202" s="23"/>
    </row>
    <row r="203" spans="1:13" x14ac:dyDescent="0.25">
      <c r="A203" s="25" t="s">
        <v>293</v>
      </c>
      <c r="B203" s="41" t="s">
        <v>294</v>
      </c>
      <c r="E203" s="53"/>
      <c r="F203" s="117">
        <f t="shared" si="22"/>
        <v>0</v>
      </c>
      <c r="G203" s="118"/>
      <c r="H203" s="23"/>
      <c r="L203" s="23"/>
      <c r="M203" s="23"/>
    </row>
    <row r="204" spans="1:13" x14ac:dyDescent="0.25">
      <c r="A204" s="25" t="s">
        <v>295</v>
      </c>
      <c r="B204" s="41" t="s">
        <v>296</v>
      </c>
      <c r="E204" s="53"/>
      <c r="F204" s="117">
        <f t="shared" si="22"/>
        <v>0</v>
      </c>
      <c r="G204" s="118"/>
      <c r="H204" s="23"/>
      <c r="L204" s="23"/>
      <c r="M204" s="23"/>
    </row>
    <row r="205" spans="1:13" x14ac:dyDescent="0.25">
      <c r="A205" s="25" t="s">
        <v>297</v>
      </c>
      <c r="B205" s="41" t="s">
        <v>298</v>
      </c>
      <c r="E205" s="53"/>
      <c r="F205" s="117">
        <f t="shared" si="22"/>
        <v>0</v>
      </c>
      <c r="G205" s="118"/>
      <c r="H205" s="23"/>
      <c r="L205" s="23"/>
      <c r="M205" s="23"/>
    </row>
    <row r="206" spans="1:13" x14ac:dyDescent="0.25">
      <c r="A206" s="25" t="s">
        <v>299</v>
      </c>
      <c r="B206" s="41" t="s">
        <v>94</v>
      </c>
      <c r="E206" s="53"/>
      <c r="F206" s="117">
        <f t="shared" si="22"/>
        <v>0</v>
      </c>
      <c r="G206" s="118"/>
      <c r="H206" s="23"/>
      <c r="L206" s="23"/>
      <c r="M206" s="23"/>
    </row>
    <row r="207" spans="1:13" x14ac:dyDescent="0.25">
      <c r="A207" s="25" t="s">
        <v>300</v>
      </c>
      <c r="B207" s="52" t="s">
        <v>301</v>
      </c>
      <c r="C207" s="103">
        <f>C193</f>
        <v>8091</v>
      </c>
      <c r="E207" s="53"/>
      <c r="F207" s="117"/>
      <c r="G207" s="118"/>
      <c r="H207" s="23"/>
      <c r="L207" s="23"/>
      <c r="M207" s="23"/>
    </row>
    <row r="208" spans="1:13" x14ac:dyDescent="0.25">
      <c r="A208" s="25" t="s">
        <v>302</v>
      </c>
      <c r="B208" s="57" t="s">
        <v>96</v>
      </c>
      <c r="C208" s="103">
        <f>C207</f>
        <v>8091</v>
      </c>
      <c r="D208" s="41"/>
      <c r="E208" s="53"/>
      <c r="F208" s="118">
        <f>SUM(F193:F206)</f>
        <v>1</v>
      </c>
      <c r="G208" s="118"/>
      <c r="H208" s="23"/>
      <c r="L208" s="23"/>
      <c r="M208" s="23"/>
    </row>
    <row r="209" spans="1:13" hidden="1" outlineLevel="1" x14ac:dyDescent="0.25">
      <c r="A209" s="25" t="s">
        <v>303</v>
      </c>
      <c r="B209" s="54"/>
      <c r="E209" s="53"/>
      <c r="F209" s="117">
        <f>IF($C$208=0,"",IF(C209="[for completion]","",C209/$C$208))</f>
        <v>0</v>
      </c>
      <c r="G209" s="118"/>
      <c r="H209" s="23"/>
      <c r="L209" s="23"/>
      <c r="M209" s="23"/>
    </row>
    <row r="210" spans="1:13" hidden="1" outlineLevel="1" x14ac:dyDescent="0.25">
      <c r="A210" s="25" t="s">
        <v>304</v>
      </c>
      <c r="B210" s="54"/>
      <c r="E210" s="53"/>
      <c r="F210" s="117">
        <f t="shared" ref="F210:F215" si="23">IF($C$208=0,"",IF(C210="[for completion]","",C210/$C$208))</f>
        <v>0</v>
      </c>
      <c r="G210" s="118"/>
      <c r="H210" s="23"/>
      <c r="L210" s="23"/>
      <c r="M210" s="23"/>
    </row>
    <row r="211" spans="1:13" hidden="1" outlineLevel="1" x14ac:dyDescent="0.25">
      <c r="A211" s="25" t="s">
        <v>305</v>
      </c>
      <c r="B211" s="54"/>
      <c r="E211" s="53"/>
      <c r="F211" s="117">
        <f t="shared" si="23"/>
        <v>0</v>
      </c>
      <c r="G211" s="118"/>
      <c r="H211" s="23"/>
      <c r="L211" s="23"/>
      <c r="M211" s="23"/>
    </row>
    <row r="212" spans="1:13" hidden="1" outlineLevel="1" x14ac:dyDescent="0.25">
      <c r="A212" s="25" t="s">
        <v>306</v>
      </c>
      <c r="B212" s="54"/>
      <c r="E212" s="53"/>
      <c r="F212" s="117">
        <f t="shared" si="23"/>
        <v>0</v>
      </c>
      <c r="G212" s="118"/>
      <c r="H212" s="23"/>
      <c r="L212" s="23"/>
      <c r="M212" s="23"/>
    </row>
    <row r="213" spans="1:13" hidden="1" outlineLevel="1" x14ac:dyDescent="0.25">
      <c r="A213" s="25" t="s">
        <v>307</v>
      </c>
      <c r="B213" s="54"/>
      <c r="E213" s="53"/>
      <c r="F213" s="117">
        <f t="shared" si="23"/>
        <v>0</v>
      </c>
      <c r="G213" s="118"/>
      <c r="H213" s="23"/>
      <c r="L213" s="23"/>
      <c r="M213" s="23"/>
    </row>
    <row r="214" spans="1:13" hidden="1" outlineLevel="1" x14ac:dyDescent="0.25">
      <c r="A214" s="25" t="s">
        <v>308</v>
      </c>
      <c r="B214" s="54"/>
      <c r="E214" s="53"/>
      <c r="F214" s="117">
        <f t="shared" si="23"/>
        <v>0</v>
      </c>
      <c r="G214" s="118"/>
      <c r="H214" s="23"/>
      <c r="L214" s="23"/>
      <c r="M214" s="23"/>
    </row>
    <row r="215" spans="1:13" hidden="1" outlineLevel="1" x14ac:dyDescent="0.25">
      <c r="A215" s="25" t="s">
        <v>309</v>
      </c>
      <c r="B215" s="54"/>
      <c r="E215" s="53"/>
      <c r="F215" s="117">
        <f t="shared" si="23"/>
        <v>0</v>
      </c>
      <c r="G215" s="118"/>
      <c r="H215" s="23"/>
      <c r="L215" s="23"/>
      <c r="M215" s="23"/>
    </row>
    <row r="216" spans="1:13" ht="15" customHeight="1" collapsed="1" x14ac:dyDescent="0.25">
      <c r="A216" s="43"/>
      <c r="B216" s="44" t="s">
        <v>310</v>
      </c>
      <c r="C216" s="43" t="s">
        <v>62</v>
      </c>
      <c r="D216" s="43"/>
      <c r="E216" s="45"/>
      <c r="F216" s="126" t="s">
        <v>85</v>
      </c>
      <c r="G216" s="126" t="s">
        <v>232</v>
      </c>
      <c r="H216" s="23"/>
      <c r="L216" s="23"/>
      <c r="M216" s="23"/>
    </row>
    <row r="217" spans="1:13" x14ac:dyDescent="0.25">
      <c r="A217" s="25" t="s">
        <v>311</v>
      </c>
      <c r="B217" s="21" t="s">
        <v>312</v>
      </c>
      <c r="C217" s="103">
        <v>8091</v>
      </c>
      <c r="E217" s="61"/>
      <c r="F217" s="117">
        <f>IF($C$220=0,"",IF(C217="[for completion]","",C217/$C$38))</f>
        <v>0.10076706891836085</v>
      </c>
      <c r="G217" s="117">
        <f>IF($C$220=0,"",IF(C217="[for completion]","",C217/$C$39))</f>
        <v>0.12316094646911678</v>
      </c>
      <c r="H217" s="23"/>
      <c r="L217" s="23"/>
      <c r="M217" s="23"/>
    </row>
    <row r="218" spans="1:13" x14ac:dyDescent="0.25">
      <c r="A218" s="25" t="s">
        <v>313</v>
      </c>
      <c r="B218" s="21" t="s">
        <v>314</v>
      </c>
      <c r="C218" s="103">
        <v>10050.0987</v>
      </c>
      <c r="E218" s="61"/>
      <c r="F218" s="117">
        <f>IF($C$220=0,"",IF(C218="[for completion]","",C218/$C$38))</f>
        <v>0.12516610905193781</v>
      </c>
      <c r="G218" s="117">
        <f>IF($C$220=0,"",IF(C218="[for completion]","",C218/$C$39))</f>
        <v>0.15298228500803859</v>
      </c>
      <c r="H218" s="23"/>
      <c r="L218" s="23"/>
      <c r="M218" s="23"/>
    </row>
    <row r="219" spans="1:13" x14ac:dyDescent="0.25">
      <c r="A219" s="25" t="s">
        <v>315</v>
      </c>
      <c r="B219" s="21" t="s">
        <v>94</v>
      </c>
      <c r="C219" s="103">
        <v>0</v>
      </c>
      <c r="E219" s="61"/>
      <c r="F219" s="117">
        <f t="shared" ref="F219:F227" si="24">IF($C$220=0,"",IF(C219="[for completion]","",C219/$C$220))</f>
        <v>0</v>
      </c>
      <c r="G219" s="117">
        <f t="shared" ref="G219:G227" si="25">IF($C$220=0,"",IF(C219="[for completion]","",C219/$C$220))</f>
        <v>0</v>
      </c>
      <c r="H219" s="23"/>
      <c r="L219" s="23"/>
      <c r="M219" s="23"/>
    </row>
    <row r="220" spans="1:13" x14ac:dyDescent="0.25">
      <c r="A220" s="25" t="s">
        <v>316</v>
      </c>
      <c r="B220" s="57" t="s">
        <v>96</v>
      </c>
      <c r="C220" s="103">
        <f>SUM(C217:C219)</f>
        <v>18141.098700000002</v>
      </c>
      <c r="E220" s="61"/>
      <c r="F220" s="112">
        <f>SUM(F217:F219)</f>
        <v>0.22593317797029866</v>
      </c>
      <c r="G220" s="112">
        <f>SUM(G217:G219)</f>
        <v>0.27614323147715536</v>
      </c>
      <c r="H220" s="23"/>
      <c r="L220" s="23"/>
      <c r="M220" s="23"/>
    </row>
    <row r="221" spans="1:13" hidden="1" outlineLevel="1" x14ac:dyDescent="0.25">
      <c r="A221" s="25" t="s">
        <v>317</v>
      </c>
      <c r="B221" s="54"/>
      <c r="E221" s="61"/>
      <c r="F221" s="117">
        <f t="shared" si="24"/>
        <v>0</v>
      </c>
      <c r="G221" s="117">
        <f t="shared" si="25"/>
        <v>0</v>
      </c>
      <c r="H221" s="23"/>
      <c r="L221" s="23"/>
      <c r="M221" s="23"/>
    </row>
    <row r="222" spans="1:13" hidden="1" outlineLevel="1" x14ac:dyDescent="0.25">
      <c r="A222" s="25" t="s">
        <v>318</v>
      </c>
      <c r="B222" s="54"/>
      <c r="E222" s="61"/>
      <c r="F222" s="117">
        <f t="shared" si="24"/>
        <v>0</v>
      </c>
      <c r="G222" s="117">
        <f t="shared" si="25"/>
        <v>0</v>
      </c>
      <c r="H222" s="23"/>
      <c r="L222" s="23"/>
      <c r="M222" s="23"/>
    </row>
    <row r="223" spans="1:13" hidden="1" outlineLevel="1" x14ac:dyDescent="0.25">
      <c r="A223" s="25" t="s">
        <v>319</v>
      </c>
      <c r="B223" s="54"/>
      <c r="E223" s="61"/>
      <c r="F223" s="117">
        <f t="shared" si="24"/>
        <v>0</v>
      </c>
      <c r="G223" s="117">
        <f t="shared" si="25"/>
        <v>0</v>
      </c>
      <c r="H223" s="23"/>
      <c r="L223" s="23"/>
      <c r="M223" s="23"/>
    </row>
    <row r="224" spans="1:13" hidden="1" outlineLevel="1" x14ac:dyDescent="0.25">
      <c r="A224" s="25" t="s">
        <v>320</v>
      </c>
      <c r="B224" s="54"/>
      <c r="E224" s="61"/>
      <c r="F224" s="117">
        <f t="shared" si="24"/>
        <v>0</v>
      </c>
      <c r="G224" s="117">
        <f t="shared" si="25"/>
        <v>0</v>
      </c>
      <c r="H224" s="23"/>
      <c r="L224" s="23"/>
      <c r="M224" s="23"/>
    </row>
    <row r="225" spans="1:14" hidden="1" outlineLevel="1" x14ac:dyDescent="0.25">
      <c r="A225" s="25" t="s">
        <v>321</v>
      </c>
      <c r="B225" s="54"/>
      <c r="E225" s="61"/>
      <c r="F225" s="117">
        <f t="shared" si="24"/>
        <v>0</v>
      </c>
      <c r="G225" s="117">
        <f t="shared" si="25"/>
        <v>0</v>
      </c>
      <c r="H225" s="23"/>
      <c r="L225" s="23"/>
      <c r="M225" s="23"/>
    </row>
    <row r="226" spans="1:14" hidden="1" outlineLevel="1" x14ac:dyDescent="0.25">
      <c r="A226" s="25" t="s">
        <v>322</v>
      </c>
      <c r="B226" s="54"/>
      <c r="E226" s="41"/>
      <c r="F226" s="117">
        <f t="shared" si="24"/>
        <v>0</v>
      </c>
      <c r="G226" s="117">
        <f t="shared" si="25"/>
        <v>0</v>
      </c>
      <c r="H226" s="23"/>
      <c r="L226" s="23"/>
      <c r="M226" s="23"/>
    </row>
    <row r="227" spans="1:14" hidden="1" outlineLevel="1" x14ac:dyDescent="0.25">
      <c r="A227" s="25" t="s">
        <v>323</v>
      </c>
      <c r="B227" s="54"/>
      <c r="E227" s="61"/>
      <c r="F227" s="117">
        <f t="shared" si="24"/>
        <v>0</v>
      </c>
      <c r="G227" s="117">
        <f t="shared" si="25"/>
        <v>0</v>
      </c>
      <c r="H227" s="23"/>
      <c r="L227" s="23"/>
      <c r="M227" s="23"/>
    </row>
    <row r="228" spans="1:14" ht="15" customHeight="1" collapsed="1" x14ac:dyDescent="0.25">
      <c r="A228" s="43"/>
      <c r="B228" s="44" t="s">
        <v>324</v>
      </c>
      <c r="C228" s="43"/>
      <c r="D228" s="43"/>
      <c r="E228" s="45"/>
      <c r="F228" s="126"/>
      <c r="G228" s="126"/>
      <c r="H228" s="23"/>
      <c r="L228" s="23"/>
      <c r="M228" s="23"/>
    </row>
    <row r="229" spans="1:14" x14ac:dyDescent="0.25">
      <c r="A229" s="25" t="s">
        <v>325</v>
      </c>
      <c r="B229" s="41" t="s">
        <v>326</v>
      </c>
      <c r="C229" s="68" t="s">
        <v>1791</v>
      </c>
      <c r="D229" s="68"/>
      <c r="H229" s="23"/>
      <c r="L229" s="23"/>
      <c r="M229" s="23"/>
    </row>
    <row r="230" spans="1:14" ht="15" customHeight="1" x14ac:dyDescent="0.25">
      <c r="A230" s="43"/>
      <c r="B230" s="44" t="s">
        <v>327</v>
      </c>
      <c r="C230" s="43"/>
      <c r="D230" s="43"/>
      <c r="E230" s="45"/>
      <c r="F230" s="126"/>
      <c r="G230" s="126"/>
      <c r="H230" s="23"/>
      <c r="L230" s="23"/>
      <c r="M230" s="23"/>
    </row>
    <row r="231" spans="1:14" x14ac:dyDescent="0.25">
      <c r="A231" s="25" t="s">
        <v>11</v>
      </c>
      <c r="B231" s="25" t="s">
        <v>1333</v>
      </c>
      <c r="C231" s="103">
        <v>70288</v>
      </c>
      <c r="E231" s="41"/>
      <c r="H231" s="23"/>
      <c r="L231" s="23"/>
      <c r="M231" s="23"/>
    </row>
    <row r="232" spans="1:14" x14ac:dyDescent="0.25">
      <c r="A232" s="25" t="s">
        <v>328</v>
      </c>
      <c r="B232" s="64" t="s">
        <v>329</v>
      </c>
      <c r="C232" s="25" t="s">
        <v>1347</v>
      </c>
      <c r="E232" s="41"/>
      <c r="H232" s="23"/>
      <c r="L232" s="23"/>
      <c r="M232" s="23"/>
    </row>
    <row r="233" spans="1:14" x14ac:dyDescent="0.25">
      <c r="A233" s="25" t="s">
        <v>330</v>
      </c>
      <c r="B233" s="64" t="s">
        <v>331</v>
      </c>
      <c r="C233" s="25" t="s">
        <v>1347</v>
      </c>
      <c r="E233" s="41"/>
      <c r="H233" s="23"/>
      <c r="L233" s="23"/>
      <c r="M233" s="23"/>
    </row>
    <row r="234" spans="1:14" hidden="1" outlineLevel="1" x14ac:dyDescent="0.25">
      <c r="A234" s="25" t="s">
        <v>332</v>
      </c>
      <c r="B234" s="39" t="s">
        <v>333</v>
      </c>
      <c r="C234" s="41"/>
      <c r="D234" s="41"/>
      <c r="E234" s="41"/>
      <c r="H234" s="23"/>
      <c r="L234" s="23"/>
      <c r="M234" s="23"/>
    </row>
    <row r="235" spans="1:14" hidden="1" outlineLevel="1" x14ac:dyDescent="0.25">
      <c r="A235" s="25" t="s">
        <v>334</v>
      </c>
      <c r="B235" s="39" t="s">
        <v>335</v>
      </c>
      <c r="C235" s="41"/>
      <c r="D235" s="41"/>
      <c r="E235" s="41"/>
      <c r="H235" s="23"/>
      <c r="L235" s="23"/>
      <c r="M235" s="23"/>
    </row>
    <row r="236" spans="1:14" hidden="1" outlineLevel="1" x14ac:dyDescent="0.25">
      <c r="A236" s="25" t="s">
        <v>336</v>
      </c>
      <c r="B236" s="39" t="s">
        <v>337</v>
      </c>
      <c r="C236" s="41"/>
      <c r="D236" s="41"/>
      <c r="E236" s="41"/>
      <c r="H236" s="23"/>
      <c r="L236" s="23"/>
      <c r="M236" s="23"/>
    </row>
    <row r="237" spans="1:14" hidden="1" outlineLevel="1" x14ac:dyDescent="0.25">
      <c r="A237" s="25" t="s">
        <v>338</v>
      </c>
      <c r="C237" s="41"/>
      <c r="D237" s="41"/>
      <c r="E237" s="41"/>
      <c r="H237" s="23"/>
      <c r="L237" s="23"/>
      <c r="M237" s="23"/>
    </row>
    <row r="238" spans="1:14" hidden="1" outlineLevel="1" x14ac:dyDescent="0.25">
      <c r="A238" s="25" t="s">
        <v>339</v>
      </c>
      <c r="C238" s="41"/>
      <c r="D238" s="41"/>
      <c r="E238" s="41"/>
      <c r="H238" s="23"/>
      <c r="L238" s="23"/>
      <c r="M238" s="23"/>
    </row>
    <row r="239" spans="1:14" hidden="1" outlineLevel="1" x14ac:dyDescent="0.25">
      <c r="A239" s="25" t="s">
        <v>340</v>
      </c>
      <c r="D239"/>
      <c r="E239"/>
      <c r="F239" s="133"/>
      <c r="G239" s="133"/>
      <c r="H239" s="23"/>
      <c r="K239" s="65"/>
      <c r="L239" s="65"/>
      <c r="M239" s="65"/>
      <c r="N239" s="65"/>
    </row>
    <row r="240" spans="1:14" hidden="1" outlineLevel="1" x14ac:dyDescent="0.25">
      <c r="A240" s="25" t="s">
        <v>341</v>
      </c>
      <c r="D240"/>
      <c r="E240"/>
      <c r="F240" s="133"/>
      <c r="G240" s="133"/>
      <c r="H240" s="23"/>
      <c r="K240" s="65"/>
      <c r="L240" s="65"/>
      <c r="M240" s="65"/>
      <c r="N240" s="65"/>
    </row>
    <row r="241" spans="1:14" hidden="1" outlineLevel="1" x14ac:dyDescent="0.25">
      <c r="A241" s="25" t="s">
        <v>342</v>
      </c>
      <c r="D241"/>
      <c r="E241"/>
      <c r="F241" s="133"/>
      <c r="G241" s="133"/>
      <c r="H241" s="23"/>
      <c r="K241" s="65"/>
      <c r="L241" s="65"/>
      <c r="M241" s="65"/>
      <c r="N241" s="65"/>
    </row>
    <row r="242" spans="1:14" hidden="1" outlineLevel="1" x14ac:dyDescent="0.25">
      <c r="A242" s="25" t="s">
        <v>343</v>
      </c>
      <c r="D242"/>
      <c r="E242"/>
      <c r="F242" s="133"/>
      <c r="G242" s="133"/>
      <c r="H242" s="23"/>
      <c r="K242" s="65"/>
      <c r="L242" s="65"/>
      <c r="M242" s="65"/>
      <c r="N242" s="65"/>
    </row>
    <row r="243" spans="1:14" hidden="1" outlineLevel="1" x14ac:dyDescent="0.25">
      <c r="A243" s="25" t="s">
        <v>344</v>
      </c>
      <c r="D243"/>
      <c r="E243"/>
      <c r="F243" s="133"/>
      <c r="G243" s="133"/>
      <c r="H243" s="23"/>
      <c r="K243" s="65"/>
      <c r="L243" s="65"/>
      <c r="M243" s="65"/>
      <c r="N243" s="65"/>
    </row>
    <row r="244" spans="1:14" hidden="1" outlineLevel="1" x14ac:dyDescent="0.25">
      <c r="A244" s="25" t="s">
        <v>345</v>
      </c>
      <c r="D244"/>
      <c r="E244"/>
      <c r="F244" s="133"/>
      <c r="G244" s="133"/>
      <c r="H244" s="23"/>
      <c r="K244" s="65"/>
      <c r="L244" s="65"/>
      <c r="M244" s="65"/>
      <c r="N244" s="65"/>
    </row>
    <row r="245" spans="1:14" hidden="1" outlineLevel="1" x14ac:dyDescent="0.25">
      <c r="A245" s="25" t="s">
        <v>346</v>
      </c>
      <c r="D245"/>
      <c r="E245"/>
      <c r="F245" s="133"/>
      <c r="G245" s="133"/>
      <c r="H245" s="23"/>
      <c r="K245" s="65"/>
      <c r="L245" s="65"/>
      <c r="M245" s="65"/>
      <c r="N245" s="65"/>
    </row>
    <row r="246" spans="1:14" hidden="1" outlineLevel="1" x14ac:dyDescent="0.25">
      <c r="A246" s="25" t="s">
        <v>347</v>
      </c>
      <c r="D246"/>
      <c r="E246"/>
      <c r="F246" s="133"/>
      <c r="G246" s="133"/>
      <c r="H246" s="23"/>
      <c r="K246" s="65"/>
      <c r="L246" s="65"/>
      <c r="M246" s="65"/>
      <c r="N246" s="65"/>
    </row>
    <row r="247" spans="1:14" hidden="1" outlineLevel="1" x14ac:dyDescent="0.25">
      <c r="A247" s="25" t="s">
        <v>348</v>
      </c>
      <c r="D247"/>
      <c r="E247"/>
      <c r="F247" s="133"/>
      <c r="G247" s="133"/>
      <c r="H247" s="23"/>
      <c r="K247" s="65"/>
      <c r="L247" s="65"/>
      <c r="M247" s="65"/>
      <c r="N247" s="65"/>
    </row>
    <row r="248" spans="1:14" hidden="1" outlineLevel="1" x14ac:dyDescent="0.25">
      <c r="A248" s="25" t="s">
        <v>349</v>
      </c>
      <c r="D248"/>
      <c r="E248"/>
      <c r="F248" s="133"/>
      <c r="G248" s="133"/>
      <c r="H248" s="23"/>
      <c r="K248" s="65"/>
      <c r="L248" s="65"/>
      <c r="M248" s="65"/>
      <c r="N248" s="65"/>
    </row>
    <row r="249" spans="1:14" hidden="1" outlineLevel="1" x14ac:dyDescent="0.25">
      <c r="A249" s="25" t="s">
        <v>350</v>
      </c>
      <c r="D249"/>
      <c r="E249"/>
      <c r="F249" s="133"/>
      <c r="G249" s="133"/>
      <c r="H249" s="23"/>
      <c r="K249" s="65"/>
      <c r="L249" s="65"/>
      <c r="M249" s="65"/>
      <c r="N249" s="65"/>
    </row>
    <row r="250" spans="1:14" hidden="1" outlineLevel="1" x14ac:dyDescent="0.25">
      <c r="A250" s="25" t="s">
        <v>351</v>
      </c>
      <c r="D250"/>
      <c r="E250"/>
      <c r="F250" s="133"/>
      <c r="G250" s="133"/>
      <c r="H250" s="23"/>
      <c r="K250" s="65"/>
      <c r="L250" s="65"/>
      <c r="M250" s="65"/>
      <c r="N250" s="65"/>
    </row>
    <row r="251" spans="1:14" hidden="1" outlineLevel="1" x14ac:dyDescent="0.25">
      <c r="A251" s="25" t="s">
        <v>352</v>
      </c>
      <c r="D251"/>
      <c r="E251"/>
      <c r="F251" s="133"/>
      <c r="G251" s="133"/>
      <c r="H251" s="23"/>
      <c r="K251" s="65"/>
      <c r="L251" s="65"/>
      <c r="M251" s="65"/>
      <c r="N251" s="65"/>
    </row>
    <row r="252" spans="1:14" hidden="1" outlineLevel="1" x14ac:dyDescent="0.25">
      <c r="A252" s="25" t="s">
        <v>353</v>
      </c>
      <c r="D252"/>
      <c r="E252"/>
      <c r="F252" s="133"/>
      <c r="G252" s="133"/>
      <c r="H252" s="23"/>
      <c r="K252" s="65"/>
      <c r="L252" s="65"/>
      <c r="M252" s="65"/>
      <c r="N252" s="65"/>
    </row>
    <row r="253" spans="1:14" hidden="1" outlineLevel="1" x14ac:dyDescent="0.25">
      <c r="A253" s="25" t="s">
        <v>354</v>
      </c>
      <c r="D253"/>
      <c r="E253"/>
      <c r="F253" s="133"/>
      <c r="G253" s="133"/>
      <c r="H253" s="23"/>
      <c r="K253" s="65"/>
      <c r="L253" s="65"/>
      <c r="M253" s="65"/>
      <c r="N253" s="65"/>
    </row>
    <row r="254" spans="1:14" hidden="1" outlineLevel="1" x14ac:dyDescent="0.25">
      <c r="A254" s="25" t="s">
        <v>355</v>
      </c>
      <c r="D254"/>
      <c r="E254"/>
      <c r="F254" s="133"/>
      <c r="G254" s="133"/>
      <c r="H254" s="23"/>
      <c r="K254" s="65"/>
      <c r="L254" s="65"/>
      <c r="M254" s="65"/>
      <c r="N254" s="65"/>
    </row>
    <row r="255" spans="1:14" hidden="1" outlineLevel="1" x14ac:dyDescent="0.25">
      <c r="A255" s="25" t="s">
        <v>356</v>
      </c>
      <c r="D255"/>
      <c r="E255"/>
      <c r="F255" s="133"/>
      <c r="G255" s="133"/>
      <c r="H255" s="23"/>
      <c r="K255" s="65"/>
      <c r="L255" s="65"/>
      <c r="M255" s="65"/>
      <c r="N255" s="65"/>
    </row>
    <row r="256" spans="1:14" hidden="1" outlineLevel="1" x14ac:dyDescent="0.25">
      <c r="A256" s="25" t="s">
        <v>357</v>
      </c>
      <c r="D256"/>
      <c r="E256"/>
      <c r="F256" s="133"/>
      <c r="G256" s="133"/>
      <c r="H256" s="23"/>
      <c r="K256" s="65"/>
      <c r="L256" s="65"/>
      <c r="M256" s="65"/>
      <c r="N256" s="65"/>
    </row>
    <row r="257" spans="1:14" hidden="1" outlineLevel="1" x14ac:dyDescent="0.25">
      <c r="A257" s="25" t="s">
        <v>358</v>
      </c>
      <c r="D257"/>
      <c r="E257"/>
      <c r="F257" s="133"/>
      <c r="G257" s="133"/>
      <c r="H257" s="23"/>
      <c r="K257" s="65"/>
      <c r="L257" s="65"/>
      <c r="M257" s="65"/>
      <c r="N257" s="65"/>
    </row>
    <row r="258" spans="1:14" hidden="1" outlineLevel="1" x14ac:dyDescent="0.25">
      <c r="A258" s="25" t="s">
        <v>359</v>
      </c>
      <c r="D258"/>
      <c r="E258"/>
      <c r="F258" s="133"/>
      <c r="G258" s="133"/>
      <c r="H258" s="23"/>
      <c r="K258" s="65"/>
      <c r="L258" s="65"/>
      <c r="M258" s="65"/>
      <c r="N258" s="65"/>
    </row>
    <row r="259" spans="1:14" hidden="1" outlineLevel="1" x14ac:dyDescent="0.25">
      <c r="A259" s="25" t="s">
        <v>360</v>
      </c>
      <c r="D259"/>
      <c r="E259"/>
      <c r="F259" s="133"/>
      <c r="G259" s="133"/>
      <c r="H259" s="23"/>
      <c r="K259" s="65"/>
      <c r="L259" s="65"/>
      <c r="M259" s="65"/>
      <c r="N259" s="65"/>
    </row>
    <row r="260" spans="1:14" hidden="1" outlineLevel="1" x14ac:dyDescent="0.25">
      <c r="A260" s="25" t="s">
        <v>361</v>
      </c>
      <c r="D260"/>
      <c r="E260"/>
      <c r="F260" s="133"/>
      <c r="G260" s="133"/>
      <c r="H260" s="23"/>
      <c r="K260" s="65"/>
      <c r="L260" s="65"/>
      <c r="M260" s="65"/>
      <c r="N260" s="65"/>
    </row>
    <row r="261" spans="1:14" hidden="1" outlineLevel="1" x14ac:dyDescent="0.25">
      <c r="A261" s="25" t="s">
        <v>362</v>
      </c>
      <c r="D261"/>
      <c r="E261"/>
      <c r="F261" s="133"/>
      <c r="G261" s="133"/>
      <c r="H261" s="23"/>
      <c r="K261" s="65"/>
      <c r="L261" s="65"/>
      <c r="M261" s="65"/>
      <c r="N261" s="65"/>
    </row>
    <row r="262" spans="1:14" hidden="1" outlineLevel="1" x14ac:dyDescent="0.25">
      <c r="A262" s="25" t="s">
        <v>363</v>
      </c>
      <c r="D262"/>
      <c r="E262"/>
      <c r="F262" s="133"/>
      <c r="G262" s="133"/>
      <c r="H262" s="23"/>
      <c r="K262" s="65"/>
      <c r="L262" s="65"/>
      <c r="M262" s="65"/>
      <c r="N262" s="65"/>
    </row>
    <row r="263" spans="1:14" hidden="1" outlineLevel="1" x14ac:dyDescent="0.25">
      <c r="A263" s="25" t="s">
        <v>364</v>
      </c>
      <c r="D263"/>
      <c r="E263"/>
      <c r="F263" s="133"/>
      <c r="G263" s="133"/>
      <c r="H263" s="23"/>
      <c r="K263" s="65"/>
      <c r="L263" s="65"/>
      <c r="M263" s="65"/>
      <c r="N263" s="65"/>
    </row>
    <row r="264" spans="1:14" hidden="1" outlineLevel="1" x14ac:dyDescent="0.25">
      <c r="A264" s="25" t="s">
        <v>365</v>
      </c>
      <c r="D264"/>
      <c r="E264"/>
      <c r="F264" s="133"/>
      <c r="G264" s="133"/>
      <c r="H264" s="23"/>
      <c r="K264" s="65"/>
      <c r="L264" s="65"/>
      <c r="M264" s="65"/>
      <c r="N264" s="65"/>
    </row>
    <row r="265" spans="1:14" hidden="1" outlineLevel="1" x14ac:dyDescent="0.25">
      <c r="A265" s="25" t="s">
        <v>366</v>
      </c>
      <c r="D265"/>
      <c r="E265"/>
      <c r="F265" s="133"/>
      <c r="G265" s="133"/>
      <c r="H265" s="23"/>
      <c r="K265" s="65"/>
      <c r="L265" s="65"/>
      <c r="M265" s="65"/>
      <c r="N265" s="65"/>
    </row>
    <row r="266" spans="1:14" hidden="1" outlineLevel="1" x14ac:dyDescent="0.25">
      <c r="A266" s="25" t="s">
        <v>367</v>
      </c>
      <c r="D266"/>
      <c r="E266"/>
      <c r="F266" s="133"/>
      <c r="G266" s="133"/>
      <c r="H266" s="23"/>
      <c r="K266" s="65"/>
      <c r="L266" s="65"/>
      <c r="M266" s="65"/>
      <c r="N266" s="65"/>
    </row>
    <row r="267" spans="1:14" hidden="1" outlineLevel="1" x14ac:dyDescent="0.25">
      <c r="A267" s="25" t="s">
        <v>368</v>
      </c>
      <c r="D267"/>
      <c r="E267"/>
      <c r="F267" s="133"/>
      <c r="G267" s="133"/>
      <c r="H267" s="23"/>
      <c r="K267" s="65"/>
      <c r="L267" s="65"/>
      <c r="M267" s="65"/>
      <c r="N267" s="65"/>
    </row>
    <row r="268" spans="1:14" hidden="1" outlineLevel="1" x14ac:dyDescent="0.25">
      <c r="A268" s="25" t="s">
        <v>369</v>
      </c>
      <c r="D268"/>
      <c r="E268"/>
      <c r="F268" s="133"/>
      <c r="G268" s="133"/>
      <c r="H268" s="23"/>
      <c r="K268" s="65"/>
      <c r="L268" s="65"/>
      <c r="M268" s="65"/>
      <c r="N268" s="65"/>
    </row>
    <row r="269" spans="1:14" hidden="1" outlineLevel="1" x14ac:dyDescent="0.25">
      <c r="A269" s="25" t="s">
        <v>370</v>
      </c>
      <c r="D269"/>
      <c r="E269"/>
      <c r="F269" s="133"/>
      <c r="G269" s="133"/>
      <c r="H269" s="23"/>
      <c r="K269" s="65"/>
      <c r="L269" s="65"/>
      <c r="M269" s="65"/>
      <c r="N269" s="65"/>
    </row>
    <row r="270" spans="1:14" hidden="1" outlineLevel="1" x14ac:dyDescent="0.25">
      <c r="A270" s="25" t="s">
        <v>371</v>
      </c>
      <c r="D270"/>
      <c r="E270"/>
      <c r="F270" s="133"/>
      <c r="G270" s="133"/>
      <c r="H270" s="23"/>
      <c r="K270" s="65"/>
      <c r="L270" s="65"/>
      <c r="M270" s="65"/>
      <c r="N270" s="65"/>
    </row>
    <row r="271" spans="1:14" hidden="1" outlineLevel="1" x14ac:dyDescent="0.25">
      <c r="A271" s="25" t="s">
        <v>372</v>
      </c>
      <c r="D271"/>
      <c r="E271"/>
      <c r="F271" s="133"/>
      <c r="G271" s="133"/>
      <c r="H271" s="23"/>
      <c r="K271" s="65"/>
      <c r="L271" s="65"/>
      <c r="M271" s="65"/>
      <c r="N271" s="65"/>
    </row>
    <row r="272" spans="1:14" hidden="1" outlineLevel="1" x14ac:dyDescent="0.25">
      <c r="A272" s="25" t="s">
        <v>373</v>
      </c>
      <c r="D272"/>
      <c r="E272"/>
      <c r="F272" s="133"/>
      <c r="G272" s="133"/>
      <c r="H272" s="23"/>
      <c r="K272" s="65"/>
      <c r="L272" s="65"/>
      <c r="M272" s="65"/>
      <c r="N272" s="65"/>
    </row>
    <row r="273" spans="1:14" hidden="1" outlineLevel="1" x14ac:dyDescent="0.25">
      <c r="A273" s="25" t="s">
        <v>374</v>
      </c>
      <c r="D273"/>
      <c r="E273"/>
      <c r="F273" s="133"/>
      <c r="G273" s="133"/>
      <c r="H273" s="23"/>
      <c r="K273" s="65"/>
      <c r="L273" s="65"/>
      <c r="M273" s="65"/>
      <c r="N273" s="65"/>
    </row>
    <row r="274" spans="1:14" hidden="1" outlineLevel="1" x14ac:dyDescent="0.25">
      <c r="A274" s="25" t="s">
        <v>375</v>
      </c>
      <c r="D274"/>
      <c r="E274"/>
      <c r="F274" s="133"/>
      <c r="G274" s="133"/>
      <c r="H274" s="23"/>
      <c r="K274" s="65"/>
      <c r="L274" s="65"/>
      <c r="M274" s="65"/>
      <c r="N274" s="65"/>
    </row>
    <row r="275" spans="1:14" hidden="1" outlineLevel="1" x14ac:dyDescent="0.25">
      <c r="A275" s="25" t="s">
        <v>376</v>
      </c>
      <c r="D275"/>
      <c r="E275"/>
      <c r="F275" s="133"/>
      <c r="G275" s="133"/>
      <c r="H275" s="23"/>
      <c r="K275" s="65"/>
      <c r="L275" s="65"/>
      <c r="M275" s="65"/>
      <c r="N275" s="65"/>
    </row>
    <row r="276" spans="1:14" hidden="1" outlineLevel="1" x14ac:dyDescent="0.25">
      <c r="A276" s="25" t="s">
        <v>377</v>
      </c>
      <c r="D276"/>
      <c r="E276"/>
      <c r="F276" s="133"/>
      <c r="G276" s="133"/>
      <c r="H276" s="23"/>
      <c r="K276" s="65"/>
      <c r="L276" s="65"/>
      <c r="M276" s="65"/>
      <c r="N276" s="65"/>
    </row>
    <row r="277" spans="1:14" hidden="1" outlineLevel="1" x14ac:dyDescent="0.25">
      <c r="A277" s="25" t="s">
        <v>378</v>
      </c>
      <c r="D277"/>
      <c r="E277"/>
      <c r="F277" s="133"/>
      <c r="G277" s="133"/>
      <c r="H277" s="23"/>
      <c r="K277" s="65"/>
      <c r="L277" s="65"/>
      <c r="M277" s="65"/>
      <c r="N277" s="65"/>
    </row>
    <row r="278" spans="1:14" hidden="1" outlineLevel="1" x14ac:dyDescent="0.25">
      <c r="A278" s="25" t="s">
        <v>379</v>
      </c>
      <c r="D278"/>
      <c r="E278"/>
      <c r="F278" s="133"/>
      <c r="G278" s="133"/>
      <c r="H278" s="23"/>
      <c r="K278" s="65"/>
      <c r="L278" s="65"/>
      <c r="M278" s="65"/>
      <c r="N278" s="65"/>
    </row>
    <row r="279" spans="1:14" hidden="1" outlineLevel="1" x14ac:dyDescent="0.25">
      <c r="A279" s="25" t="s">
        <v>380</v>
      </c>
      <c r="D279"/>
      <c r="E279"/>
      <c r="F279" s="133"/>
      <c r="G279" s="133"/>
      <c r="H279" s="23"/>
      <c r="K279" s="65"/>
      <c r="L279" s="65"/>
      <c r="M279" s="65"/>
      <c r="N279" s="65"/>
    </row>
    <row r="280" spans="1:14" hidden="1" outlineLevel="1" x14ac:dyDescent="0.25">
      <c r="A280" s="25" t="s">
        <v>381</v>
      </c>
      <c r="D280"/>
      <c r="E280"/>
      <c r="F280" s="133"/>
      <c r="G280" s="133"/>
      <c r="H280" s="23"/>
      <c r="K280" s="65"/>
      <c r="L280" s="65"/>
      <c r="M280" s="65"/>
      <c r="N280" s="65"/>
    </row>
    <row r="281" spans="1:14" hidden="1" outlineLevel="1" x14ac:dyDescent="0.25">
      <c r="A281" s="25" t="s">
        <v>382</v>
      </c>
      <c r="D281"/>
      <c r="E281"/>
      <c r="F281" s="133"/>
      <c r="G281" s="133"/>
      <c r="H281" s="23"/>
      <c r="K281" s="65"/>
      <c r="L281" s="65"/>
      <c r="M281" s="65"/>
      <c r="N281" s="65"/>
    </row>
    <row r="282" spans="1:14" hidden="1" outlineLevel="1" x14ac:dyDescent="0.25">
      <c r="A282" s="25" t="s">
        <v>383</v>
      </c>
      <c r="D282"/>
      <c r="E282"/>
      <c r="F282" s="133"/>
      <c r="G282" s="133"/>
      <c r="H282" s="23"/>
      <c r="K282" s="65"/>
      <c r="L282" s="65"/>
      <c r="M282" s="65"/>
      <c r="N282" s="65"/>
    </row>
    <row r="283" spans="1:14" hidden="1" outlineLevel="1" x14ac:dyDescent="0.25">
      <c r="A283" s="25" t="s">
        <v>384</v>
      </c>
      <c r="D283"/>
      <c r="E283"/>
      <c r="F283" s="133"/>
      <c r="G283" s="133"/>
      <c r="H283" s="23"/>
      <c r="K283" s="65"/>
      <c r="L283" s="65"/>
      <c r="M283" s="65"/>
      <c r="N283" s="65"/>
    </row>
    <row r="284" spans="1:14" hidden="1" outlineLevel="1" x14ac:dyDescent="0.25">
      <c r="A284" s="25" t="s">
        <v>385</v>
      </c>
      <c r="D284"/>
      <c r="E284"/>
      <c r="F284" s="133"/>
      <c r="G284" s="133"/>
      <c r="H284" s="23"/>
      <c r="K284" s="65"/>
      <c r="L284" s="65"/>
      <c r="M284" s="65"/>
      <c r="N284" s="65"/>
    </row>
    <row r="285" spans="1:14" ht="37.5" collapsed="1" x14ac:dyDescent="0.25">
      <c r="A285" s="36"/>
      <c r="B285" s="36" t="s">
        <v>386</v>
      </c>
      <c r="C285" s="36" t="s">
        <v>1</v>
      </c>
      <c r="D285" s="36" t="s">
        <v>1</v>
      </c>
      <c r="E285" s="36"/>
      <c r="F285" s="124"/>
      <c r="G285" s="125"/>
      <c r="H285" s="23"/>
      <c r="I285" s="29"/>
      <c r="J285" s="29"/>
      <c r="K285" s="29"/>
      <c r="L285" s="29"/>
      <c r="M285" s="31"/>
    </row>
    <row r="286" spans="1:14" ht="18.75" x14ac:dyDescent="0.25">
      <c r="A286" s="66" t="s">
        <v>387</v>
      </c>
      <c r="B286" s="67"/>
      <c r="C286" s="67"/>
      <c r="D286" s="67"/>
      <c r="E286" s="67"/>
      <c r="F286" s="134"/>
      <c r="G286" s="135"/>
      <c r="H286" s="23"/>
      <c r="I286" s="29"/>
      <c r="J286" s="29"/>
      <c r="K286" s="29"/>
      <c r="L286" s="29"/>
      <c r="M286" s="31"/>
    </row>
    <row r="287" spans="1:14" ht="18.75" x14ac:dyDescent="0.25">
      <c r="A287" s="66" t="s">
        <v>388</v>
      </c>
      <c r="B287" s="67"/>
      <c r="C287" s="67"/>
      <c r="D287" s="67"/>
      <c r="E287" s="67"/>
      <c r="F287" s="134"/>
      <c r="G287" s="135"/>
      <c r="H287" s="23"/>
      <c r="I287" s="29"/>
      <c r="J287" s="29"/>
      <c r="K287" s="29"/>
      <c r="L287" s="29"/>
      <c r="M287" s="31"/>
    </row>
    <row r="288" spans="1:14" x14ac:dyDescent="0.25">
      <c r="A288" s="25" t="s">
        <v>389</v>
      </c>
      <c r="B288" s="39" t="s">
        <v>390</v>
      </c>
      <c r="C288" s="68">
        <f>ROW(B38)</f>
        <v>38</v>
      </c>
      <c r="D288" s="60"/>
      <c r="E288" s="60"/>
      <c r="F288" s="112"/>
      <c r="G288" s="112"/>
      <c r="H288" s="23"/>
      <c r="I288" s="39"/>
      <c r="J288" s="68"/>
      <c r="L288" s="60"/>
      <c r="M288" s="60"/>
      <c r="N288" s="60"/>
    </row>
    <row r="289" spans="1:14" x14ac:dyDescent="0.25">
      <c r="A289" s="25" t="s">
        <v>391</v>
      </c>
      <c r="B289" s="39" t="s">
        <v>392</v>
      </c>
      <c r="C289" s="68">
        <f>ROW(B39)</f>
        <v>39</v>
      </c>
      <c r="E289" s="60"/>
      <c r="F289" s="112"/>
      <c r="H289" s="23"/>
      <c r="I289" s="39"/>
      <c r="J289" s="68"/>
      <c r="L289" s="60"/>
      <c r="M289" s="60"/>
    </row>
    <row r="290" spans="1:14" x14ac:dyDescent="0.25">
      <c r="A290" s="25" t="s">
        <v>393</v>
      </c>
      <c r="B290" s="39" t="s">
        <v>394</v>
      </c>
      <c r="C290" s="68" t="str">
        <f>ROW('B1. HTT Mortgage Assets'!B43)&amp; " for Mortgage Assets"</f>
        <v>43 for Mortgage Assets</v>
      </c>
      <c r="D290" s="68" t="str">
        <f>ROW('B2. HTT Public Sector Assets'!B48)&amp; " for Public Sector Assets"</f>
        <v>48 for Public Sector Assets</v>
      </c>
      <c r="E290" s="69"/>
      <c r="F290" s="112"/>
      <c r="G290" s="136"/>
      <c r="H290" s="23"/>
      <c r="I290" s="39"/>
      <c r="J290" s="68"/>
      <c r="K290" s="68"/>
      <c r="L290" s="69"/>
      <c r="M290" s="60"/>
      <c r="N290" s="69"/>
    </row>
    <row r="291" spans="1:14" x14ac:dyDescent="0.25">
      <c r="A291" s="25" t="s">
        <v>395</v>
      </c>
      <c r="B291" s="39" t="s">
        <v>396</v>
      </c>
      <c r="C291" s="68">
        <f>ROW(B52)</f>
        <v>52</v>
      </c>
      <c r="H291" s="23"/>
      <c r="I291" s="39"/>
      <c r="J291" s="68"/>
    </row>
    <row r="292" spans="1:14" x14ac:dyDescent="0.25">
      <c r="A292" s="25" t="s">
        <v>397</v>
      </c>
      <c r="B292" s="39" t="s">
        <v>398</v>
      </c>
      <c r="C292" s="70" t="str">
        <f>ROW('B1. HTT Mortgage Assets'!B166)&amp;" for Residential Mortgage Assets"</f>
        <v>166 for Residential Mortgage Assets</v>
      </c>
      <c r="D292" s="68" t="str">
        <f>ROW('B1. HTT Mortgage Assets'!B267 )&amp; " for Commercial Mortgage Assets"</f>
        <v>267 for Commercial Mortgage Assets</v>
      </c>
      <c r="E292" s="69"/>
      <c r="F292" s="137" t="str">
        <f>ROW('B2. HTT Public Sector Assets'!B18)&amp; " for Public Sector Assets"</f>
        <v>18 for Public Sector Assets</v>
      </c>
      <c r="G292" s="136"/>
      <c r="H292" s="23"/>
      <c r="I292" s="39"/>
      <c r="J292" s="65"/>
      <c r="K292" s="68"/>
      <c r="L292" s="69"/>
      <c r="N292" s="69"/>
    </row>
    <row r="293" spans="1:14" x14ac:dyDescent="0.25">
      <c r="A293" s="25" t="s">
        <v>399</v>
      </c>
      <c r="B293" s="39" t="s">
        <v>400</v>
      </c>
      <c r="C293" s="68" t="str">
        <f>ROW('B1. HTT Mortgage Assets'!B130)&amp;" for Mortgage Assets"</f>
        <v>130 for Mortgage Assets</v>
      </c>
      <c r="D293" s="68">
        <f>ROW(B228)</f>
        <v>228</v>
      </c>
      <c r="F293" s="137" t="str">
        <f>ROW('B2. HTT Public Sector Assets'!B129)&amp;" for Public Sector Assets"</f>
        <v>129 for Public Sector Assets</v>
      </c>
      <c r="H293" s="23"/>
      <c r="I293" s="39"/>
      <c r="M293" s="69"/>
    </row>
    <row r="294" spans="1:14" x14ac:dyDescent="0.25">
      <c r="A294" s="25" t="s">
        <v>401</v>
      </c>
      <c r="B294" s="39" t="s">
        <v>402</v>
      </c>
      <c r="C294" s="68">
        <f>ROW(B111)</f>
        <v>111</v>
      </c>
      <c r="F294" s="136"/>
      <c r="H294" s="23"/>
      <c r="I294" s="39"/>
      <c r="J294" s="68"/>
      <c r="M294" s="69"/>
    </row>
    <row r="295" spans="1:14" x14ac:dyDescent="0.25">
      <c r="A295" s="25" t="s">
        <v>403</v>
      </c>
      <c r="B295" s="39" t="s">
        <v>404</v>
      </c>
      <c r="C295" s="68">
        <f>ROW(B163)</f>
        <v>163</v>
      </c>
      <c r="E295" s="69"/>
      <c r="F295" s="136"/>
      <c r="H295" s="23"/>
      <c r="I295" s="39"/>
      <c r="J295" s="68"/>
      <c r="L295" s="69"/>
      <c r="M295" s="69"/>
    </row>
    <row r="296" spans="1:14" x14ac:dyDescent="0.25">
      <c r="A296" s="25" t="s">
        <v>405</v>
      </c>
      <c r="B296" s="39" t="s">
        <v>406</v>
      </c>
      <c r="C296" s="68">
        <f>ROW(B137)</f>
        <v>137</v>
      </c>
      <c r="E296" s="69"/>
      <c r="F296" s="136"/>
      <c r="H296" s="23"/>
      <c r="I296" s="39"/>
      <c r="J296" s="68"/>
      <c r="L296" s="69"/>
      <c r="M296" s="69"/>
    </row>
    <row r="297" spans="1:14" ht="30" x14ac:dyDescent="0.25">
      <c r="A297" s="25" t="s">
        <v>407</v>
      </c>
      <c r="B297" s="25" t="s">
        <v>408</v>
      </c>
      <c r="C297" s="68" t="str">
        <f>ROW('C. HTT Harmonised Glossary'!B18)&amp;" for Harmonised Glossary"</f>
        <v>18 for Harmonised Glossary</v>
      </c>
      <c r="E297" s="69"/>
      <c r="H297" s="23"/>
      <c r="J297" s="68"/>
      <c r="L297" s="69"/>
    </row>
    <row r="298" spans="1:14" x14ac:dyDescent="0.25">
      <c r="A298" s="25" t="s">
        <v>409</v>
      </c>
      <c r="B298" s="39" t="s">
        <v>410</v>
      </c>
      <c r="C298" s="68">
        <f>ROW(B65)</f>
        <v>65</v>
      </c>
      <c r="E298" s="69"/>
      <c r="H298" s="23"/>
      <c r="I298" s="39"/>
      <c r="J298" s="68"/>
      <c r="L298" s="69"/>
    </row>
    <row r="299" spans="1:14" x14ac:dyDescent="0.25">
      <c r="A299" s="25" t="s">
        <v>411</v>
      </c>
      <c r="B299" s="39" t="s">
        <v>412</v>
      </c>
      <c r="C299" s="68">
        <f>ROW(B88)</f>
        <v>88</v>
      </c>
      <c r="E299" s="69"/>
      <c r="H299" s="23"/>
      <c r="I299" s="39"/>
      <c r="J299" s="68"/>
      <c r="L299" s="69"/>
    </row>
    <row r="300" spans="1:14" x14ac:dyDescent="0.25">
      <c r="A300" s="25" t="s">
        <v>413</v>
      </c>
      <c r="B300" s="39" t="s">
        <v>414</v>
      </c>
      <c r="C300" s="68" t="str">
        <f>ROW('B1. HTT Mortgage Assets'!B160)&amp; " for Mortgage Assets"</f>
        <v>160 for Mortgage Assets</v>
      </c>
      <c r="D300" s="68" t="str">
        <f>ROW('B2. HTT Public Sector Assets'!B166)&amp; " for Public Sector Assets"</f>
        <v>166 for Public Sector Assets</v>
      </c>
      <c r="E300" s="69"/>
      <c r="H300" s="23"/>
      <c r="I300" s="39"/>
      <c r="J300" s="68"/>
      <c r="K300" s="68"/>
      <c r="L300" s="69"/>
    </row>
    <row r="301" spans="1:14" hidden="1" outlineLevel="1" x14ac:dyDescent="0.25">
      <c r="A301" s="25" t="s">
        <v>415</v>
      </c>
      <c r="B301" s="39"/>
      <c r="C301" s="68"/>
      <c r="D301" s="68"/>
      <c r="E301" s="69"/>
      <c r="H301" s="23"/>
      <c r="I301" s="39"/>
      <c r="J301" s="68"/>
      <c r="K301" s="68"/>
      <c r="L301" s="69"/>
    </row>
    <row r="302" spans="1:14" hidden="1" outlineLevel="1" x14ac:dyDescent="0.25">
      <c r="A302" s="25" t="s">
        <v>416</v>
      </c>
      <c r="B302" s="39"/>
      <c r="C302" s="68"/>
      <c r="D302" s="68"/>
      <c r="E302" s="69"/>
      <c r="H302" s="23"/>
      <c r="I302" s="39"/>
      <c r="J302" s="68"/>
      <c r="K302" s="68"/>
      <c r="L302" s="69"/>
    </row>
    <row r="303" spans="1:14" hidden="1" outlineLevel="1" x14ac:dyDescent="0.25">
      <c r="A303" s="25" t="s">
        <v>417</v>
      </c>
      <c r="B303" s="39"/>
      <c r="C303" s="68"/>
      <c r="D303" s="68"/>
      <c r="E303" s="69"/>
      <c r="H303" s="23"/>
      <c r="I303" s="39"/>
      <c r="J303" s="68"/>
      <c r="K303" s="68"/>
      <c r="L303" s="69"/>
    </row>
    <row r="304" spans="1:14" hidden="1" outlineLevel="1" x14ac:dyDescent="0.25">
      <c r="A304" s="25" t="s">
        <v>418</v>
      </c>
      <c r="B304" s="39"/>
      <c r="C304" s="68"/>
      <c r="D304" s="68"/>
      <c r="E304" s="69"/>
      <c r="H304" s="23"/>
      <c r="I304" s="39"/>
      <c r="J304" s="68"/>
      <c r="K304" s="68"/>
      <c r="L304" s="69"/>
    </row>
    <row r="305" spans="1:13" hidden="1" outlineLevel="1" x14ac:dyDescent="0.25">
      <c r="A305" s="25" t="s">
        <v>419</v>
      </c>
      <c r="B305" s="39"/>
      <c r="C305" s="68"/>
      <c r="D305" s="68"/>
      <c r="E305" s="69"/>
      <c r="H305" s="23"/>
      <c r="I305" s="39"/>
      <c r="J305" s="68"/>
      <c r="K305" s="68"/>
      <c r="L305" s="69"/>
    </row>
    <row r="306" spans="1:13" hidden="1" outlineLevel="1" x14ac:dyDescent="0.25">
      <c r="A306" s="25" t="s">
        <v>420</v>
      </c>
      <c r="B306" s="39"/>
      <c r="C306" s="68"/>
      <c r="D306" s="68"/>
      <c r="E306" s="69"/>
      <c r="H306" s="23"/>
      <c r="I306" s="39"/>
      <c r="J306" s="68"/>
      <c r="K306" s="68"/>
      <c r="L306" s="69"/>
    </row>
    <row r="307" spans="1:13" hidden="1" outlineLevel="1" x14ac:dyDescent="0.25">
      <c r="A307" s="25" t="s">
        <v>421</v>
      </c>
      <c r="B307" s="39"/>
      <c r="C307" s="68"/>
      <c r="D307" s="68"/>
      <c r="E307" s="69"/>
      <c r="H307" s="23"/>
      <c r="I307" s="39"/>
      <c r="J307" s="68"/>
      <c r="K307" s="68"/>
      <c r="L307" s="69"/>
    </row>
    <row r="308" spans="1:13" hidden="1" outlineLevel="1" x14ac:dyDescent="0.25">
      <c r="A308" s="25" t="s">
        <v>422</v>
      </c>
      <c r="B308" s="39"/>
      <c r="C308" s="68"/>
      <c r="D308" s="68"/>
      <c r="E308" s="69"/>
      <c r="H308" s="23"/>
      <c r="I308" s="39"/>
      <c r="J308" s="68"/>
      <c r="K308" s="68"/>
      <c r="L308" s="69"/>
    </row>
    <row r="309" spans="1:13" hidden="1" outlineLevel="1" x14ac:dyDescent="0.25">
      <c r="A309" s="25" t="s">
        <v>423</v>
      </c>
      <c r="B309" s="39"/>
      <c r="C309" s="68"/>
      <c r="D309" s="68"/>
      <c r="E309" s="69"/>
      <c r="H309" s="23"/>
      <c r="I309" s="39"/>
      <c r="J309" s="68"/>
      <c r="K309" s="68"/>
      <c r="L309" s="69"/>
    </row>
    <row r="310" spans="1:13" hidden="1" outlineLevel="1" x14ac:dyDescent="0.25">
      <c r="A310" s="25" t="s">
        <v>424</v>
      </c>
      <c r="H310" s="23"/>
    </row>
    <row r="311" spans="1:13" ht="37.5" collapsed="1" x14ac:dyDescent="0.25">
      <c r="A311" s="37"/>
      <c r="B311" s="36" t="s">
        <v>29</v>
      </c>
      <c r="C311" s="37"/>
      <c r="D311" s="37"/>
      <c r="E311" s="37"/>
      <c r="F311" s="124"/>
      <c r="G311" s="125"/>
      <c r="H311" s="23"/>
      <c r="I311" s="29"/>
      <c r="J311" s="31"/>
      <c r="K311" s="31"/>
      <c r="L311" s="31"/>
      <c r="M311" s="31"/>
    </row>
    <row r="312" spans="1:13" x14ac:dyDescent="0.25">
      <c r="A312" s="25" t="s">
        <v>5</v>
      </c>
      <c r="B312" s="47" t="s">
        <v>425</v>
      </c>
      <c r="H312" s="23"/>
      <c r="I312" s="47"/>
      <c r="J312" s="68"/>
    </row>
    <row r="313" spans="1:13" outlineLevel="1" x14ac:dyDescent="0.25">
      <c r="A313" s="25" t="s">
        <v>426</v>
      </c>
      <c r="B313" s="47"/>
      <c r="C313" s="68"/>
      <c r="H313" s="23"/>
      <c r="I313" s="47"/>
      <c r="J313" s="68"/>
    </row>
    <row r="314" spans="1:13" outlineLevel="1" x14ac:dyDescent="0.25">
      <c r="A314" s="25" t="s">
        <v>427</v>
      </c>
      <c r="B314" s="47"/>
      <c r="C314" s="68"/>
      <c r="H314" s="23"/>
      <c r="I314" s="47"/>
      <c r="J314" s="68"/>
    </row>
    <row r="315" spans="1:13" outlineLevel="1" x14ac:dyDescent="0.25">
      <c r="A315" s="25" t="s">
        <v>428</v>
      </c>
      <c r="B315" s="47"/>
      <c r="C315" s="68"/>
      <c r="H315" s="23"/>
      <c r="I315" s="47"/>
      <c r="J315" s="68"/>
    </row>
    <row r="316" spans="1:13" outlineLevel="1" x14ac:dyDescent="0.25">
      <c r="A316" s="25" t="s">
        <v>429</v>
      </c>
      <c r="B316" s="47"/>
      <c r="C316" s="68"/>
      <c r="H316" s="23"/>
      <c r="I316" s="47"/>
      <c r="J316" s="68"/>
    </row>
    <row r="317" spans="1:13" outlineLevel="1" x14ac:dyDescent="0.25">
      <c r="A317" s="25" t="s">
        <v>430</v>
      </c>
      <c r="B317" s="47"/>
      <c r="C317" s="68"/>
      <c r="H317" s="23"/>
      <c r="I317" s="47"/>
      <c r="J317" s="68"/>
    </row>
    <row r="318" spans="1:13" outlineLevel="1" x14ac:dyDescent="0.25">
      <c r="A318" s="25" t="s">
        <v>431</v>
      </c>
      <c r="B318" s="47"/>
      <c r="C318" s="68"/>
      <c r="H318" s="23"/>
      <c r="I318" s="47"/>
      <c r="J318" s="68"/>
    </row>
    <row r="319" spans="1:13" ht="18.75" x14ac:dyDescent="0.25">
      <c r="A319" s="37"/>
      <c r="B319" s="36" t="s">
        <v>30</v>
      </c>
      <c r="C319" s="37"/>
      <c r="D319" s="37"/>
      <c r="E319" s="37"/>
      <c r="F319" s="124"/>
      <c r="G319" s="125"/>
      <c r="H319" s="23"/>
      <c r="I319" s="29"/>
      <c r="J319" s="31"/>
      <c r="K319" s="31"/>
      <c r="L319" s="31"/>
      <c r="M319" s="31"/>
    </row>
    <row r="320" spans="1:13" ht="15" customHeight="1" outlineLevel="1" x14ac:dyDescent="0.25">
      <c r="A320" s="43"/>
      <c r="B320" s="44" t="s">
        <v>432</v>
      </c>
      <c r="C320" s="43"/>
      <c r="D320" s="43"/>
      <c r="E320" s="45"/>
      <c r="F320" s="126"/>
      <c r="G320" s="126"/>
      <c r="H320" s="23"/>
      <c r="L320" s="23"/>
      <c r="M320" s="23"/>
    </row>
    <row r="321" spans="1:8" outlineLevel="1" x14ac:dyDescent="0.25">
      <c r="A321" s="25" t="s">
        <v>433</v>
      </c>
      <c r="B321" s="39" t="s">
        <v>434</v>
      </c>
      <c r="C321" s="39"/>
      <c r="H321" s="23"/>
    </row>
    <row r="322" spans="1:8" outlineLevel="1" x14ac:dyDescent="0.25">
      <c r="A322" s="25" t="s">
        <v>435</v>
      </c>
      <c r="B322" s="39" t="s">
        <v>436</v>
      </c>
      <c r="C322" s="39"/>
      <c r="H322" s="23"/>
    </row>
    <row r="323" spans="1:8" outlineLevel="1" x14ac:dyDescent="0.25">
      <c r="A323" s="25" t="s">
        <v>437</v>
      </c>
      <c r="B323" s="39" t="s">
        <v>438</v>
      </c>
      <c r="C323" s="39"/>
      <c r="H323" s="23"/>
    </row>
    <row r="324" spans="1:8" outlineLevel="1" x14ac:dyDescent="0.25">
      <c r="A324" s="25" t="s">
        <v>439</v>
      </c>
      <c r="B324" s="39" t="s">
        <v>440</v>
      </c>
      <c r="H324" s="23"/>
    </row>
    <row r="325" spans="1:8" outlineLevel="1" x14ac:dyDescent="0.25">
      <c r="A325" s="25" t="s">
        <v>441</v>
      </c>
      <c r="B325" s="39" t="s">
        <v>442</v>
      </c>
      <c r="H325" s="23"/>
    </row>
    <row r="326" spans="1:8" outlineLevel="1" x14ac:dyDescent="0.25">
      <c r="A326" s="25" t="s">
        <v>443</v>
      </c>
      <c r="B326" s="39" t="s">
        <v>444</v>
      </c>
      <c r="H326" s="23"/>
    </row>
    <row r="327" spans="1:8" outlineLevel="1" x14ac:dyDescent="0.25">
      <c r="A327" s="25" t="s">
        <v>445</v>
      </c>
      <c r="B327" s="39" t="s">
        <v>446</v>
      </c>
      <c r="H327" s="23"/>
    </row>
    <row r="328" spans="1:8" outlineLevel="1" x14ac:dyDescent="0.25">
      <c r="A328" s="25" t="s">
        <v>447</v>
      </c>
      <c r="B328" s="39" t="s">
        <v>448</v>
      </c>
      <c r="H328" s="23"/>
    </row>
    <row r="329" spans="1:8" outlineLevel="1" x14ac:dyDescent="0.25">
      <c r="A329" s="25" t="s">
        <v>449</v>
      </c>
      <c r="B329" s="39" t="s">
        <v>450</v>
      </c>
      <c r="H329" s="23"/>
    </row>
    <row r="330" spans="1:8" outlineLevel="1" x14ac:dyDescent="0.25">
      <c r="A330" s="25" t="s">
        <v>451</v>
      </c>
      <c r="B330" s="54" t="s">
        <v>452</v>
      </c>
      <c r="H330" s="23"/>
    </row>
    <row r="331" spans="1:8" outlineLevel="1" x14ac:dyDescent="0.25">
      <c r="A331" s="25" t="s">
        <v>453</v>
      </c>
      <c r="B331" s="54"/>
      <c r="H331" s="23"/>
    </row>
    <row r="332" spans="1:8" outlineLevel="1" x14ac:dyDescent="0.25">
      <c r="A332" s="25" t="s">
        <v>454</v>
      </c>
      <c r="B332" s="54"/>
      <c r="H332" s="23"/>
    </row>
    <row r="333" spans="1:8" outlineLevel="1" x14ac:dyDescent="0.25">
      <c r="A333" s="25" t="s">
        <v>455</v>
      </c>
      <c r="B333" s="54"/>
      <c r="H333" s="23"/>
    </row>
    <row r="334" spans="1:8" outlineLevel="1" x14ac:dyDescent="0.25">
      <c r="A334" s="25" t="s">
        <v>456</v>
      </c>
      <c r="B334" s="54"/>
      <c r="H334" s="23"/>
    </row>
    <row r="335" spans="1:8" outlineLevel="1" x14ac:dyDescent="0.25">
      <c r="A335" s="25" t="s">
        <v>457</v>
      </c>
      <c r="B335" s="54"/>
      <c r="H335" s="23"/>
    </row>
    <row r="336" spans="1:8" outlineLevel="1" x14ac:dyDescent="0.25">
      <c r="A336" s="25" t="s">
        <v>458</v>
      </c>
      <c r="B336" s="54"/>
      <c r="H336" s="23"/>
    </row>
    <row r="337" spans="1:8" outlineLevel="1" x14ac:dyDescent="0.25">
      <c r="A337" s="25" t="s">
        <v>459</v>
      </c>
      <c r="B337" s="54"/>
      <c r="H337" s="23"/>
    </row>
    <row r="338" spans="1:8" outlineLevel="1" x14ac:dyDescent="0.25">
      <c r="A338" s="25" t="s">
        <v>460</v>
      </c>
      <c r="B338" s="54"/>
      <c r="H338" s="23"/>
    </row>
    <row r="339" spans="1:8" outlineLevel="1" x14ac:dyDescent="0.25">
      <c r="A339" s="25" t="s">
        <v>461</v>
      </c>
      <c r="B339" s="54"/>
      <c r="H339" s="23"/>
    </row>
    <row r="340" spans="1:8" outlineLevel="1" x14ac:dyDescent="0.25">
      <c r="A340" s="25" t="s">
        <v>462</v>
      </c>
      <c r="B340" s="54"/>
      <c r="H340" s="23"/>
    </row>
    <row r="341" spans="1:8" outlineLevel="1" x14ac:dyDescent="0.25">
      <c r="A341" s="25" t="s">
        <v>463</v>
      </c>
      <c r="B341" s="54"/>
      <c r="H341" s="23"/>
    </row>
    <row r="342" spans="1:8" outlineLevel="1" x14ac:dyDescent="0.25">
      <c r="A342" s="25" t="s">
        <v>464</v>
      </c>
      <c r="B342" s="54"/>
      <c r="H342" s="23"/>
    </row>
    <row r="343" spans="1:8" outlineLevel="1" x14ac:dyDescent="0.25">
      <c r="A343" s="25" t="s">
        <v>465</v>
      </c>
      <c r="B343" s="54"/>
      <c r="H343" s="23"/>
    </row>
    <row r="344" spans="1:8" outlineLevel="1" x14ac:dyDescent="0.25">
      <c r="A344" s="25" t="s">
        <v>466</v>
      </c>
      <c r="B344" s="54"/>
      <c r="H344" s="23"/>
    </row>
    <row r="345" spans="1:8" outlineLevel="1" x14ac:dyDescent="0.25">
      <c r="A345" s="25" t="s">
        <v>467</v>
      </c>
      <c r="B345" s="54"/>
      <c r="H345" s="23"/>
    </row>
    <row r="346" spans="1:8" outlineLevel="1" x14ac:dyDescent="0.25">
      <c r="A346" s="25" t="s">
        <v>468</v>
      </c>
      <c r="B346" s="54"/>
      <c r="H346" s="23"/>
    </row>
    <row r="347" spans="1:8" outlineLevel="1" x14ac:dyDescent="0.25">
      <c r="A347" s="25" t="s">
        <v>469</v>
      </c>
      <c r="B347" s="54"/>
      <c r="H347" s="23"/>
    </row>
    <row r="348" spans="1:8" outlineLevel="1" x14ac:dyDescent="0.25">
      <c r="A348" s="25" t="s">
        <v>470</v>
      </c>
      <c r="B348" s="54"/>
      <c r="H348" s="23"/>
    </row>
    <row r="349" spans="1:8" outlineLevel="1" x14ac:dyDescent="0.25">
      <c r="A349" s="25" t="s">
        <v>471</v>
      </c>
      <c r="B349" s="54"/>
      <c r="H349" s="23"/>
    </row>
    <row r="350" spans="1:8" outlineLevel="1" x14ac:dyDescent="0.25">
      <c r="A350" s="25" t="s">
        <v>472</v>
      </c>
      <c r="B350" s="54"/>
      <c r="H350" s="23"/>
    </row>
    <row r="351" spans="1:8" outlineLevel="1" x14ac:dyDescent="0.25">
      <c r="A351" s="25" t="s">
        <v>473</v>
      </c>
      <c r="B351" s="54"/>
      <c r="H351" s="23"/>
    </row>
    <row r="352" spans="1:8" outlineLevel="1" x14ac:dyDescent="0.25">
      <c r="A352" s="25" t="s">
        <v>474</v>
      </c>
      <c r="B352" s="54"/>
      <c r="H352" s="23"/>
    </row>
    <row r="353" spans="1:8" outlineLevel="1" x14ac:dyDescent="0.25">
      <c r="A353" s="25" t="s">
        <v>475</v>
      </c>
      <c r="B353" s="54"/>
      <c r="H353" s="23"/>
    </row>
    <row r="354" spans="1:8" outlineLevel="1" x14ac:dyDescent="0.25">
      <c r="A354" s="25" t="s">
        <v>476</v>
      </c>
      <c r="B354" s="54"/>
      <c r="H354" s="23"/>
    </row>
    <row r="355" spans="1:8" outlineLevel="1" x14ac:dyDescent="0.25">
      <c r="A355" s="25" t="s">
        <v>477</v>
      </c>
      <c r="B355" s="54"/>
      <c r="H355" s="23"/>
    </row>
    <row r="356" spans="1:8" outlineLevel="1" x14ac:dyDescent="0.25">
      <c r="A356" s="25" t="s">
        <v>478</v>
      </c>
      <c r="B356" s="54"/>
      <c r="H356" s="23"/>
    </row>
    <row r="357" spans="1:8" outlineLevel="1" x14ac:dyDescent="0.25">
      <c r="A357" s="25" t="s">
        <v>479</v>
      </c>
      <c r="B357" s="54"/>
      <c r="H357" s="23"/>
    </row>
    <row r="358" spans="1:8" outlineLevel="1" x14ac:dyDescent="0.25">
      <c r="A358" s="25" t="s">
        <v>480</v>
      </c>
      <c r="B358" s="54"/>
      <c r="H358" s="23"/>
    </row>
    <row r="359" spans="1:8" outlineLevel="1" x14ac:dyDescent="0.25">
      <c r="A359" s="25" t="s">
        <v>481</v>
      </c>
      <c r="B359" s="54"/>
      <c r="H359" s="23"/>
    </row>
    <row r="360" spans="1:8" outlineLevel="1" x14ac:dyDescent="0.25">
      <c r="A360" s="25" t="s">
        <v>482</v>
      </c>
      <c r="B360" s="54"/>
      <c r="H360" s="23"/>
    </row>
    <row r="361" spans="1:8" outlineLevel="1" x14ac:dyDescent="0.25">
      <c r="A361" s="25" t="s">
        <v>483</v>
      </c>
      <c r="B361" s="54"/>
      <c r="H361" s="23"/>
    </row>
    <row r="362" spans="1:8" outlineLevel="1" x14ac:dyDescent="0.25">
      <c r="A362" s="25" t="s">
        <v>484</v>
      </c>
      <c r="B362" s="54"/>
      <c r="H362" s="23"/>
    </row>
    <row r="363" spans="1:8" outlineLevel="1" x14ac:dyDescent="0.25">
      <c r="A363" s="25" t="s">
        <v>485</v>
      </c>
      <c r="B363" s="54"/>
      <c r="H363" s="23"/>
    </row>
    <row r="364" spans="1:8" outlineLevel="1" x14ac:dyDescent="0.25">
      <c r="A364" s="25" t="s">
        <v>486</v>
      </c>
      <c r="B364" s="54"/>
      <c r="H364" s="23"/>
    </row>
    <row r="365" spans="1:8" outlineLevel="1" x14ac:dyDescent="0.25">
      <c r="A365" s="25" t="s">
        <v>487</v>
      </c>
      <c r="B365" s="54"/>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CC5D"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topLeftCell="B39" zoomScale="80" zoomScaleNormal="80" workbookViewId="0">
      <selection activeCell="C328" sqref="C328"/>
    </sheetView>
  </sheetViews>
  <sheetFormatPr baseColWidth="10"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105" customWidth="1"/>
    <col min="7" max="7" width="41.5703125" style="115" customWidth="1"/>
    <col min="8" max="16384" width="8.85546875" style="55"/>
  </cols>
  <sheetData>
    <row r="1" spans="1:7" ht="31.5" x14ac:dyDescent="0.25">
      <c r="A1" s="22" t="s">
        <v>488</v>
      </c>
      <c r="B1" s="22"/>
      <c r="C1" s="23"/>
      <c r="D1" s="23"/>
      <c r="E1" s="23"/>
      <c r="F1" s="121"/>
    </row>
    <row r="2" spans="1:7" ht="15.75" thickBot="1" x14ac:dyDescent="0.3">
      <c r="A2" s="23"/>
      <c r="B2" s="23"/>
      <c r="C2" s="23"/>
      <c r="D2" s="23"/>
      <c r="E2" s="23"/>
      <c r="F2" s="115"/>
    </row>
    <row r="3" spans="1:7" ht="19.5" thickBot="1" x14ac:dyDescent="0.3">
      <c r="A3" s="26"/>
      <c r="B3" s="27" t="s">
        <v>22</v>
      </c>
      <c r="C3" s="28" t="s">
        <v>1342</v>
      </c>
      <c r="D3" s="26"/>
      <c r="E3" s="26"/>
      <c r="F3" s="115"/>
      <c r="G3" s="122"/>
    </row>
    <row r="4" spans="1:7" ht="15.75" thickBot="1" x14ac:dyDescent="0.3"/>
    <row r="5" spans="1:7" ht="18.75" x14ac:dyDescent="0.25">
      <c r="A5" s="29"/>
      <c r="B5" s="30" t="s">
        <v>489</v>
      </c>
      <c r="C5" s="29"/>
      <c r="E5" s="31"/>
      <c r="F5" s="123"/>
    </row>
    <row r="6" spans="1:7" x14ac:dyDescent="0.25">
      <c r="B6" s="32" t="s">
        <v>490</v>
      </c>
    </row>
    <row r="7" spans="1:7" x14ac:dyDescent="0.25">
      <c r="B7" s="71" t="s">
        <v>491</v>
      </c>
    </row>
    <row r="8" spans="1:7" ht="15.75" thickBot="1" x14ac:dyDescent="0.3">
      <c r="B8" s="72" t="s">
        <v>492</v>
      </c>
    </row>
    <row r="9" spans="1:7" x14ac:dyDescent="0.25">
      <c r="B9" s="35"/>
    </row>
    <row r="10" spans="1:7" ht="37.5" x14ac:dyDescent="0.25">
      <c r="A10" s="36" t="s">
        <v>31</v>
      </c>
      <c r="B10" s="36" t="s">
        <v>490</v>
      </c>
      <c r="C10" s="37"/>
      <c r="D10" s="37"/>
      <c r="E10" s="37"/>
      <c r="F10" s="124"/>
      <c r="G10" s="125"/>
    </row>
    <row r="11" spans="1:7" ht="15" customHeight="1" x14ac:dyDescent="0.25">
      <c r="A11" s="43"/>
      <c r="B11" s="44" t="s">
        <v>493</v>
      </c>
      <c r="C11" s="43" t="s">
        <v>62</v>
      </c>
      <c r="D11" s="43"/>
      <c r="E11" s="43"/>
      <c r="F11" s="126" t="s">
        <v>494</v>
      </c>
      <c r="G11" s="126"/>
    </row>
    <row r="12" spans="1:7" x14ac:dyDescent="0.25">
      <c r="A12" s="25" t="s">
        <v>495</v>
      </c>
      <c r="B12" s="25" t="s">
        <v>496</v>
      </c>
      <c r="C12" s="103">
        <v>39399.300000000003</v>
      </c>
      <c r="F12" s="117">
        <f>IF($C$15=0,"",IF(C12="[for completion]","",C12/$C$15))</f>
        <v>0.99295093122306521</v>
      </c>
    </row>
    <row r="13" spans="1:7" x14ac:dyDescent="0.25">
      <c r="A13" s="25" t="s">
        <v>497</v>
      </c>
      <c r="B13" s="25" t="s">
        <v>498</v>
      </c>
      <c r="C13" s="103">
        <v>279.7</v>
      </c>
      <c r="F13" s="117">
        <f>IF($C$15=0,"",IF(C13="[for completion]","",C13/$C$15))</f>
        <v>7.0490687769349022E-3</v>
      </c>
    </row>
    <row r="14" spans="1:7" x14ac:dyDescent="0.25">
      <c r="A14" s="25" t="s">
        <v>499</v>
      </c>
      <c r="B14" s="25" t="s">
        <v>94</v>
      </c>
      <c r="C14" s="111"/>
      <c r="F14" s="117">
        <f>IF($C$15=0,"",IF(C14="[for completion]","",C14/$C$15))</f>
        <v>0</v>
      </c>
    </row>
    <row r="15" spans="1:7" x14ac:dyDescent="0.25">
      <c r="A15" s="25" t="s">
        <v>500</v>
      </c>
      <c r="B15" s="73" t="s">
        <v>96</v>
      </c>
      <c r="C15" s="103">
        <f>SUM(C12:C14)</f>
        <v>39679</v>
      </c>
      <c r="F15" s="112">
        <f>SUM(F12:F14)</f>
        <v>1.0000000000000002</v>
      </c>
    </row>
    <row r="16" spans="1:7" hidden="1" outlineLevel="1" x14ac:dyDescent="0.25">
      <c r="A16" s="25" t="s">
        <v>501</v>
      </c>
      <c r="B16" s="54" t="s">
        <v>502</v>
      </c>
      <c r="F16" s="117">
        <f t="shared" ref="F16:F26" si="0">IF($C$15=0,"",IF(C16="[for completion]","",C16/$C$15))</f>
        <v>0</v>
      </c>
    </row>
    <row r="17" spans="1:7" hidden="1" outlineLevel="1" x14ac:dyDescent="0.25">
      <c r="A17" s="25" t="s">
        <v>503</v>
      </c>
      <c r="B17" s="54" t="s">
        <v>1338</v>
      </c>
      <c r="F17" s="117">
        <f t="shared" si="0"/>
        <v>0</v>
      </c>
    </row>
    <row r="18" spans="1:7" hidden="1" outlineLevel="1" x14ac:dyDescent="0.25">
      <c r="A18" s="25" t="s">
        <v>504</v>
      </c>
      <c r="B18" s="54" t="s">
        <v>98</v>
      </c>
      <c r="F18" s="117">
        <f t="shared" si="0"/>
        <v>0</v>
      </c>
    </row>
    <row r="19" spans="1:7" hidden="1" outlineLevel="1" x14ac:dyDescent="0.25">
      <c r="A19" s="25" t="s">
        <v>505</v>
      </c>
      <c r="B19" s="54" t="s">
        <v>98</v>
      </c>
      <c r="F19" s="117">
        <f t="shared" si="0"/>
        <v>0</v>
      </c>
    </row>
    <row r="20" spans="1:7" hidden="1" outlineLevel="1" x14ac:dyDescent="0.25">
      <c r="A20" s="25" t="s">
        <v>506</v>
      </c>
      <c r="B20" s="54" t="s">
        <v>98</v>
      </c>
      <c r="F20" s="117">
        <f t="shared" si="0"/>
        <v>0</v>
      </c>
    </row>
    <row r="21" spans="1:7" hidden="1" outlineLevel="1" x14ac:dyDescent="0.25">
      <c r="A21" s="25" t="s">
        <v>507</v>
      </c>
      <c r="B21" s="54" t="s">
        <v>98</v>
      </c>
      <c r="F21" s="117">
        <f t="shared" si="0"/>
        <v>0</v>
      </c>
    </row>
    <row r="22" spans="1:7" hidden="1" outlineLevel="1" x14ac:dyDescent="0.25">
      <c r="A22" s="25" t="s">
        <v>508</v>
      </c>
      <c r="B22" s="54" t="s">
        <v>98</v>
      </c>
      <c r="F22" s="117">
        <f t="shared" si="0"/>
        <v>0</v>
      </c>
    </row>
    <row r="23" spans="1:7" hidden="1" outlineLevel="1" x14ac:dyDescent="0.25">
      <c r="A23" s="25" t="s">
        <v>509</v>
      </c>
      <c r="B23" s="54" t="s">
        <v>98</v>
      </c>
      <c r="F23" s="117">
        <f t="shared" si="0"/>
        <v>0</v>
      </c>
    </row>
    <row r="24" spans="1:7" hidden="1" outlineLevel="1" x14ac:dyDescent="0.25">
      <c r="A24" s="25" t="s">
        <v>510</v>
      </c>
      <c r="B24" s="54" t="s">
        <v>98</v>
      </c>
      <c r="F24" s="117">
        <f t="shared" si="0"/>
        <v>0</v>
      </c>
    </row>
    <row r="25" spans="1:7" hidden="1" outlineLevel="1" x14ac:dyDescent="0.25">
      <c r="A25" s="25" t="s">
        <v>511</v>
      </c>
      <c r="B25" s="54" t="s">
        <v>98</v>
      </c>
      <c r="F25" s="117">
        <f t="shared" si="0"/>
        <v>0</v>
      </c>
    </row>
    <row r="26" spans="1:7" hidden="1" outlineLevel="1" x14ac:dyDescent="0.25">
      <c r="A26" s="25" t="s">
        <v>512</v>
      </c>
      <c r="B26" s="54" t="s">
        <v>98</v>
      </c>
      <c r="C26" s="55"/>
      <c r="D26" s="55"/>
      <c r="E26" s="55"/>
      <c r="F26" s="117">
        <f t="shared" si="0"/>
        <v>0</v>
      </c>
    </row>
    <row r="27" spans="1:7" ht="15" customHeight="1" collapsed="1" x14ac:dyDescent="0.25">
      <c r="A27" s="43"/>
      <c r="B27" s="44" t="s">
        <v>513</v>
      </c>
      <c r="C27" s="43" t="s">
        <v>514</v>
      </c>
      <c r="D27" s="43" t="s">
        <v>515</v>
      </c>
      <c r="E27" s="45"/>
      <c r="F27" s="129" t="s">
        <v>516</v>
      </c>
      <c r="G27" s="126"/>
    </row>
    <row r="28" spans="1:7" x14ac:dyDescent="0.25">
      <c r="A28" s="25" t="s">
        <v>517</v>
      </c>
      <c r="B28" s="25" t="s">
        <v>518</v>
      </c>
      <c r="C28" s="103">
        <v>596816</v>
      </c>
      <c r="D28" s="25">
        <v>200</v>
      </c>
      <c r="F28" s="103">
        <f>C28+D28</f>
        <v>597016</v>
      </c>
    </row>
    <row r="29" spans="1:7" outlineLevel="1" x14ac:dyDescent="0.25">
      <c r="A29" s="25" t="s">
        <v>519</v>
      </c>
      <c r="B29" s="39" t="s">
        <v>520</v>
      </c>
    </row>
    <row r="30" spans="1:7" outlineLevel="1" x14ac:dyDescent="0.25">
      <c r="A30" s="25" t="s">
        <v>521</v>
      </c>
      <c r="B30" s="39" t="s">
        <v>522</v>
      </c>
    </row>
    <row r="31" spans="1:7" outlineLevel="1" x14ac:dyDescent="0.25">
      <c r="A31" s="25" t="s">
        <v>523</v>
      </c>
      <c r="B31" s="39"/>
    </row>
    <row r="32" spans="1:7" outlineLevel="1" x14ac:dyDescent="0.25">
      <c r="A32" s="25" t="s">
        <v>524</v>
      </c>
      <c r="B32" s="39"/>
    </row>
    <row r="33" spans="1:7" outlineLevel="1" x14ac:dyDescent="0.25">
      <c r="A33" s="25" t="s">
        <v>525</v>
      </c>
      <c r="B33" s="39"/>
    </row>
    <row r="34" spans="1:7" outlineLevel="1" x14ac:dyDescent="0.25">
      <c r="A34" s="25" t="s">
        <v>526</v>
      </c>
      <c r="B34" s="39"/>
    </row>
    <row r="35" spans="1:7" ht="15" customHeight="1" x14ac:dyDescent="0.25">
      <c r="A35" s="43"/>
      <c r="B35" s="44" t="s">
        <v>527</v>
      </c>
      <c r="C35" s="43" t="s">
        <v>1516</v>
      </c>
      <c r="D35" s="43" t="s">
        <v>1517</v>
      </c>
      <c r="E35" s="45"/>
      <c r="F35" s="43" t="s">
        <v>1518</v>
      </c>
      <c r="G35" s="126"/>
    </row>
    <row r="36" spans="1:7" x14ac:dyDescent="0.25">
      <c r="A36" s="25" t="s">
        <v>530</v>
      </c>
      <c r="B36" s="25" t="s">
        <v>531</v>
      </c>
      <c r="C36" s="105">
        <v>3.3E-3</v>
      </c>
      <c r="D36" s="105">
        <v>1.99E-3</v>
      </c>
      <c r="E36" s="105"/>
      <c r="F36" s="105">
        <v>3.8E-3</v>
      </c>
    </row>
    <row r="37" spans="1:7" outlineLevel="1" x14ac:dyDescent="0.25">
      <c r="A37" s="25" t="s">
        <v>532</v>
      </c>
    </row>
    <row r="38" spans="1:7" outlineLevel="1" x14ac:dyDescent="0.25">
      <c r="A38" s="25" t="s">
        <v>533</v>
      </c>
    </row>
    <row r="39" spans="1:7" outlineLevel="1" x14ac:dyDescent="0.25">
      <c r="A39" s="25" t="s">
        <v>534</v>
      </c>
    </row>
    <row r="40" spans="1:7" outlineLevel="1" x14ac:dyDescent="0.25">
      <c r="A40" s="25" t="s">
        <v>535</v>
      </c>
    </row>
    <row r="41" spans="1:7" outlineLevel="1" x14ac:dyDescent="0.25">
      <c r="A41" s="25" t="s">
        <v>536</v>
      </c>
    </row>
    <row r="42" spans="1:7" outlineLevel="1" x14ac:dyDescent="0.25">
      <c r="A42" s="25" t="s">
        <v>537</v>
      </c>
    </row>
    <row r="43" spans="1:7" ht="15" customHeight="1" x14ac:dyDescent="0.25">
      <c r="A43" s="43"/>
      <c r="B43" s="44" t="s">
        <v>538</v>
      </c>
      <c r="C43" s="43" t="s">
        <v>528</v>
      </c>
      <c r="D43" s="43" t="s">
        <v>529</v>
      </c>
      <c r="E43" s="45"/>
      <c r="F43" s="126" t="s">
        <v>494</v>
      </c>
      <c r="G43" s="126"/>
    </row>
    <row r="44" spans="1:7" x14ac:dyDescent="0.25">
      <c r="A44" s="25" t="s">
        <v>539</v>
      </c>
      <c r="B44" s="74" t="s">
        <v>540</v>
      </c>
      <c r="C44" s="113">
        <f>SUM(C45:C72)</f>
        <v>1</v>
      </c>
      <c r="D44" s="114">
        <f>SUM(D45:D72)</f>
        <v>1</v>
      </c>
      <c r="F44" s="114">
        <f>SUM(F45:F72)</f>
        <v>1.0000000000000002</v>
      </c>
      <c r="G44" s="105"/>
    </row>
    <row r="45" spans="1:7" x14ac:dyDescent="0.25">
      <c r="A45" s="25" t="s">
        <v>541</v>
      </c>
      <c r="B45" s="25" t="s">
        <v>542</v>
      </c>
      <c r="G45" s="105"/>
    </row>
    <row r="46" spans="1:7" x14ac:dyDescent="0.25">
      <c r="A46" s="25" t="s">
        <v>543</v>
      </c>
      <c r="B46" s="25" t="s">
        <v>544</v>
      </c>
      <c r="C46" s="105">
        <v>1.9300000000000001E-2</v>
      </c>
      <c r="F46" s="557">
        <v>1.9199999999999998E-2</v>
      </c>
      <c r="G46" s="105"/>
    </row>
    <row r="47" spans="1:7" x14ac:dyDescent="0.25">
      <c r="A47" s="25" t="s">
        <v>545</v>
      </c>
      <c r="B47" s="25" t="s">
        <v>546</v>
      </c>
      <c r="C47" s="105"/>
      <c r="F47" s="100"/>
      <c r="G47" s="105"/>
    </row>
    <row r="48" spans="1:7" x14ac:dyDescent="0.25">
      <c r="A48" s="25" t="s">
        <v>547</v>
      </c>
      <c r="B48" s="25" t="s">
        <v>548</v>
      </c>
      <c r="C48" s="105"/>
      <c r="F48" s="100"/>
      <c r="G48" s="105"/>
    </row>
    <row r="49" spans="1:7" x14ac:dyDescent="0.25">
      <c r="A49" s="25" t="s">
        <v>549</v>
      </c>
      <c r="B49" s="25" t="s">
        <v>550</v>
      </c>
      <c r="C49" s="105"/>
      <c r="F49" s="100"/>
      <c r="G49" s="105"/>
    </row>
    <row r="50" spans="1:7" x14ac:dyDescent="0.25">
      <c r="A50" s="25" t="s">
        <v>551</v>
      </c>
      <c r="B50" s="25" t="s">
        <v>552</v>
      </c>
      <c r="C50" s="105"/>
      <c r="F50" s="100"/>
      <c r="G50" s="105"/>
    </row>
    <row r="51" spans="1:7" x14ac:dyDescent="0.25">
      <c r="A51" s="25" t="s">
        <v>553</v>
      </c>
      <c r="B51" s="25" t="s">
        <v>554</v>
      </c>
      <c r="C51" s="105"/>
      <c r="F51" s="100"/>
      <c r="G51" s="105"/>
    </row>
    <row r="52" spans="1:7" x14ac:dyDescent="0.25">
      <c r="A52" s="25" t="s">
        <v>555</v>
      </c>
      <c r="B52" s="25" t="s">
        <v>556</v>
      </c>
      <c r="C52" s="105"/>
      <c r="F52" s="100"/>
      <c r="G52" s="105"/>
    </row>
    <row r="53" spans="1:7" x14ac:dyDescent="0.25">
      <c r="A53" s="25" t="s">
        <v>557</v>
      </c>
      <c r="B53" s="25" t="s">
        <v>558</v>
      </c>
      <c r="C53" s="105"/>
      <c r="F53" s="100"/>
      <c r="G53" s="105"/>
    </row>
    <row r="54" spans="1:7" x14ac:dyDescent="0.25">
      <c r="A54" s="25" t="s">
        <v>559</v>
      </c>
      <c r="B54" s="25" t="s">
        <v>560</v>
      </c>
      <c r="C54" s="105">
        <v>0.97940000000000005</v>
      </c>
      <c r="D54" s="78">
        <v>1</v>
      </c>
      <c r="F54" s="557">
        <v>0.97950000000000015</v>
      </c>
      <c r="G54" s="105"/>
    </row>
    <row r="55" spans="1:7" x14ac:dyDescent="0.25">
      <c r="A55" s="25" t="s">
        <v>561</v>
      </c>
      <c r="B55" s="25" t="s">
        <v>562</v>
      </c>
      <c r="C55" s="105"/>
      <c r="F55" s="557"/>
      <c r="G55" s="105"/>
    </row>
    <row r="56" spans="1:7" x14ac:dyDescent="0.25">
      <c r="A56" s="25" t="s">
        <v>563</v>
      </c>
      <c r="B56" s="25" t="s">
        <v>564</v>
      </c>
      <c r="C56" s="105"/>
      <c r="F56" s="557"/>
      <c r="G56" s="105"/>
    </row>
    <row r="57" spans="1:7" x14ac:dyDescent="0.25">
      <c r="A57" s="25" t="s">
        <v>565</v>
      </c>
      <c r="B57" s="25" t="s">
        <v>566</v>
      </c>
      <c r="C57" s="105">
        <v>1.2999999999999999E-3</v>
      </c>
      <c r="F57" s="557">
        <v>1.2999999999999999E-3</v>
      </c>
      <c r="G57" s="105"/>
    </row>
    <row r="58" spans="1:7" x14ac:dyDescent="0.25">
      <c r="A58" s="25" t="s">
        <v>567</v>
      </c>
      <c r="B58" s="25" t="s">
        <v>568</v>
      </c>
      <c r="C58" s="105"/>
      <c r="F58" s="100"/>
      <c r="G58" s="105"/>
    </row>
    <row r="59" spans="1:7" x14ac:dyDescent="0.25">
      <c r="A59" s="25" t="s">
        <v>569</v>
      </c>
      <c r="B59" s="25" t="s">
        <v>570</v>
      </c>
      <c r="C59" s="105"/>
      <c r="F59" s="25"/>
      <c r="G59" s="105"/>
    </row>
    <row r="60" spans="1:7" x14ac:dyDescent="0.25">
      <c r="A60" s="25" t="s">
        <v>571</v>
      </c>
      <c r="B60" s="25" t="s">
        <v>3</v>
      </c>
      <c r="C60" s="105"/>
      <c r="F60" s="25"/>
      <c r="G60" s="105"/>
    </row>
    <row r="61" spans="1:7" x14ac:dyDescent="0.25">
      <c r="A61" s="25" t="s">
        <v>572</v>
      </c>
      <c r="B61" s="25" t="s">
        <v>573</v>
      </c>
      <c r="C61" s="105"/>
      <c r="F61" s="25"/>
      <c r="G61" s="105"/>
    </row>
    <row r="62" spans="1:7" x14ac:dyDescent="0.25">
      <c r="A62" s="25" t="s">
        <v>574</v>
      </c>
      <c r="B62" s="25" t="s">
        <v>575</v>
      </c>
      <c r="C62" s="105"/>
      <c r="F62" s="25"/>
      <c r="G62" s="105"/>
    </row>
    <row r="63" spans="1:7" x14ac:dyDescent="0.25">
      <c r="A63" s="25" t="s">
        <v>576</v>
      </c>
      <c r="B63" s="25" t="s">
        <v>577</v>
      </c>
      <c r="C63" s="105"/>
      <c r="F63" s="25"/>
      <c r="G63" s="105"/>
    </row>
    <row r="64" spans="1:7" x14ac:dyDescent="0.25">
      <c r="A64" s="25" t="s">
        <v>578</v>
      </c>
      <c r="B64" s="25" t="s">
        <v>579</v>
      </c>
      <c r="C64" s="105"/>
      <c r="F64" s="25"/>
      <c r="G64" s="105"/>
    </row>
    <row r="65" spans="1:7" x14ac:dyDescent="0.25">
      <c r="A65" s="25" t="s">
        <v>580</v>
      </c>
      <c r="B65" s="25" t="s">
        <v>581</v>
      </c>
      <c r="C65" s="105"/>
      <c r="F65" s="25"/>
      <c r="G65" s="105"/>
    </row>
    <row r="66" spans="1:7" x14ac:dyDescent="0.25">
      <c r="A66" s="25" t="s">
        <v>582</v>
      </c>
      <c r="B66" s="25" t="s">
        <v>583</v>
      </c>
      <c r="C66" s="105"/>
      <c r="F66" s="25"/>
      <c r="G66" s="105"/>
    </row>
    <row r="67" spans="1:7" x14ac:dyDescent="0.25">
      <c r="A67" s="25" t="s">
        <v>584</v>
      </c>
      <c r="B67" s="25" t="s">
        <v>585</v>
      </c>
      <c r="C67" s="105"/>
      <c r="F67" s="25"/>
      <c r="G67" s="105"/>
    </row>
    <row r="68" spans="1:7" x14ac:dyDescent="0.25">
      <c r="A68" s="25" t="s">
        <v>586</v>
      </c>
      <c r="B68" s="25" t="s">
        <v>587</v>
      </c>
      <c r="C68" s="105"/>
      <c r="F68" s="25"/>
      <c r="G68" s="105"/>
    </row>
    <row r="69" spans="1:7" x14ac:dyDescent="0.25">
      <c r="A69" s="25" t="s">
        <v>588</v>
      </c>
      <c r="B69" s="25" t="s">
        <v>589</v>
      </c>
      <c r="C69" s="105"/>
      <c r="F69" s="25"/>
      <c r="G69" s="105"/>
    </row>
    <row r="70" spans="1:7" x14ac:dyDescent="0.25">
      <c r="A70" s="25" t="s">
        <v>590</v>
      </c>
      <c r="B70" s="25" t="s">
        <v>591</v>
      </c>
      <c r="C70" s="105"/>
      <c r="F70" s="25"/>
      <c r="G70" s="105"/>
    </row>
    <row r="71" spans="1:7" x14ac:dyDescent="0.25">
      <c r="A71" s="25" t="s">
        <v>592</v>
      </c>
      <c r="B71" s="25" t="s">
        <v>6</v>
      </c>
      <c r="C71" s="105"/>
      <c r="F71" s="25"/>
      <c r="G71" s="105"/>
    </row>
    <row r="72" spans="1:7" x14ac:dyDescent="0.25">
      <c r="A72" s="25" t="s">
        <v>593</v>
      </c>
      <c r="B72" s="25" t="s">
        <v>594</v>
      </c>
      <c r="C72" s="105"/>
      <c r="G72" s="105"/>
    </row>
    <row r="73" spans="1:7" x14ac:dyDescent="0.25">
      <c r="A73" s="25" t="s">
        <v>595</v>
      </c>
      <c r="B73" s="74" t="s">
        <v>281</v>
      </c>
      <c r="C73" s="74">
        <v>0</v>
      </c>
      <c r="D73" s="74">
        <v>0</v>
      </c>
      <c r="F73" s="114">
        <f>SUM(F74:F76)</f>
        <v>0</v>
      </c>
      <c r="G73" s="105"/>
    </row>
    <row r="74" spans="1:7" x14ac:dyDescent="0.25">
      <c r="A74" s="25" t="s">
        <v>596</v>
      </c>
      <c r="B74" s="25" t="s">
        <v>597</v>
      </c>
      <c r="G74" s="105"/>
    </row>
    <row r="75" spans="1:7" x14ac:dyDescent="0.25">
      <c r="A75" s="25" t="s">
        <v>598</v>
      </c>
      <c r="B75" s="25" t="s">
        <v>599</v>
      </c>
      <c r="G75" s="105"/>
    </row>
    <row r="76" spans="1:7" x14ac:dyDescent="0.25">
      <c r="A76" s="25" t="s">
        <v>600</v>
      </c>
      <c r="B76" s="25" t="s">
        <v>2</v>
      </c>
      <c r="G76" s="105"/>
    </row>
    <row r="77" spans="1:7" x14ac:dyDescent="0.25">
      <c r="A77" s="25" t="s">
        <v>601</v>
      </c>
      <c r="B77" s="74" t="s">
        <v>94</v>
      </c>
      <c r="C77" s="74">
        <f>SUM(C78:C87)</f>
        <v>0</v>
      </c>
      <c r="D77" s="74">
        <f>SUM(D78:D87)</f>
        <v>0</v>
      </c>
      <c r="F77" s="114">
        <f>SUM(F78:F87)</f>
        <v>0</v>
      </c>
      <c r="G77" s="105"/>
    </row>
    <row r="78" spans="1:7" x14ac:dyDescent="0.25">
      <c r="A78" s="25" t="s">
        <v>602</v>
      </c>
      <c r="B78" s="41" t="s">
        <v>283</v>
      </c>
      <c r="G78" s="105"/>
    </row>
    <row r="79" spans="1:7" x14ac:dyDescent="0.25">
      <c r="A79" s="25" t="s">
        <v>603</v>
      </c>
      <c r="B79" s="41" t="s">
        <v>285</v>
      </c>
      <c r="G79" s="105"/>
    </row>
    <row r="80" spans="1:7" x14ac:dyDescent="0.25">
      <c r="A80" s="25" t="s">
        <v>604</v>
      </c>
      <c r="B80" s="41" t="s">
        <v>287</v>
      </c>
      <c r="G80" s="105"/>
    </row>
    <row r="81" spans="1:7" x14ac:dyDescent="0.25">
      <c r="A81" s="25" t="s">
        <v>605</v>
      </c>
      <c r="B81" s="41" t="s">
        <v>12</v>
      </c>
      <c r="G81" s="105"/>
    </row>
    <row r="82" spans="1:7" x14ac:dyDescent="0.25">
      <c r="A82" s="25" t="s">
        <v>606</v>
      </c>
      <c r="B82" s="41" t="s">
        <v>290</v>
      </c>
      <c r="G82" s="105"/>
    </row>
    <row r="83" spans="1:7" x14ac:dyDescent="0.25">
      <c r="A83" s="25" t="s">
        <v>607</v>
      </c>
      <c r="B83" s="41" t="s">
        <v>292</v>
      </c>
      <c r="G83" s="105"/>
    </row>
    <row r="84" spans="1:7" x14ac:dyDescent="0.25">
      <c r="A84" s="25" t="s">
        <v>608</v>
      </c>
      <c r="B84" s="41" t="s">
        <v>294</v>
      </c>
      <c r="G84" s="105"/>
    </row>
    <row r="85" spans="1:7" x14ac:dyDescent="0.25">
      <c r="A85" s="25" t="s">
        <v>609</v>
      </c>
      <c r="B85" s="41" t="s">
        <v>296</v>
      </c>
      <c r="G85" s="105"/>
    </row>
    <row r="86" spans="1:7" x14ac:dyDescent="0.25">
      <c r="A86" s="25" t="s">
        <v>610</v>
      </c>
      <c r="B86" s="41" t="s">
        <v>298</v>
      </c>
      <c r="G86" s="105"/>
    </row>
    <row r="87" spans="1:7" x14ac:dyDescent="0.25">
      <c r="A87" s="25" t="s">
        <v>611</v>
      </c>
      <c r="B87" s="41" t="s">
        <v>94</v>
      </c>
      <c r="G87" s="105"/>
    </row>
    <row r="88" spans="1:7" hidden="1" outlineLevel="1" x14ac:dyDescent="0.25">
      <c r="A88" s="25" t="s">
        <v>612</v>
      </c>
      <c r="B88" s="54" t="s">
        <v>98</v>
      </c>
      <c r="G88" s="105"/>
    </row>
    <row r="89" spans="1:7" hidden="1" outlineLevel="1" x14ac:dyDescent="0.25">
      <c r="A89" s="25" t="s">
        <v>613</v>
      </c>
      <c r="B89" s="54" t="s">
        <v>98</v>
      </c>
      <c r="G89" s="105"/>
    </row>
    <row r="90" spans="1:7" hidden="1" outlineLevel="1" x14ac:dyDescent="0.25">
      <c r="A90" s="25" t="s">
        <v>614</v>
      </c>
      <c r="B90" s="54" t="s">
        <v>98</v>
      </c>
      <c r="G90" s="105"/>
    </row>
    <row r="91" spans="1:7" hidden="1" outlineLevel="1" x14ac:dyDescent="0.25">
      <c r="A91" s="25" t="s">
        <v>615</v>
      </c>
      <c r="B91" s="54" t="s">
        <v>98</v>
      </c>
      <c r="G91" s="105"/>
    </row>
    <row r="92" spans="1:7" hidden="1" outlineLevel="1" x14ac:dyDescent="0.25">
      <c r="A92" s="25" t="s">
        <v>616</v>
      </c>
      <c r="B92" s="54" t="s">
        <v>98</v>
      </c>
      <c r="G92" s="105"/>
    </row>
    <row r="93" spans="1:7" hidden="1" outlineLevel="1" x14ac:dyDescent="0.25">
      <c r="A93" s="25" t="s">
        <v>617</v>
      </c>
      <c r="B93" s="54" t="s">
        <v>98</v>
      </c>
      <c r="G93" s="105"/>
    </row>
    <row r="94" spans="1:7" hidden="1" outlineLevel="1" x14ac:dyDescent="0.25">
      <c r="A94" s="25" t="s">
        <v>618</v>
      </c>
      <c r="B94" s="54" t="s">
        <v>98</v>
      </c>
      <c r="G94" s="105"/>
    </row>
    <row r="95" spans="1:7" hidden="1" outlineLevel="1" x14ac:dyDescent="0.25">
      <c r="A95" s="25" t="s">
        <v>619</v>
      </c>
      <c r="B95" s="54" t="s">
        <v>98</v>
      </c>
      <c r="G95" s="105"/>
    </row>
    <row r="96" spans="1:7" hidden="1" outlineLevel="1" x14ac:dyDescent="0.25">
      <c r="A96" s="25" t="s">
        <v>620</v>
      </c>
      <c r="B96" s="54" t="s">
        <v>98</v>
      </c>
      <c r="G96" s="105"/>
    </row>
    <row r="97" spans="1:7" hidden="1" outlineLevel="1" x14ac:dyDescent="0.25">
      <c r="A97" s="25" t="s">
        <v>621</v>
      </c>
      <c r="B97" s="54" t="s">
        <v>98</v>
      </c>
      <c r="G97" s="105"/>
    </row>
    <row r="98" spans="1:7" ht="15" customHeight="1" collapsed="1" x14ac:dyDescent="0.25">
      <c r="A98" s="43"/>
      <c r="B98" s="44" t="s">
        <v>622</v>
      </c>
      <c r="C98" s="43" t="s">
        <v>528</v>
      </c>
      <c r="D98" s="43" t="s">
        <v>529</v>
      </c>
      <c r="E98" s="45"/>
      <c r="F98" s="126" t="s">
        <v>494</v>
      </c>
      <c r="G98" s="126"/>
    </row>
    <row r="99" spans="1:7" x14ac:dyDescent="0.25">
      <c r="A99" s="25" t="s">
        <v>623</v>
      </c>
      <c r="B99" s="41" t="s">
        <v>1371</v>
      </c>
      <c r="C99" s="105">
        <v>9.0800000000000006E-2</v>
      </c>
      <c r="D99" s="105">
        <v>4.0399999999999998E-2</v>
      </c>
      <c r="F99" s="115">
        <v>9.0399999999999994E-2</v>
      </c>
      <c r="G99" s="105"/>
    </row>
    <row r="100" spans="1:7" x14ac:dyDescent="0.25">
      <c r="A100" s="25" t="s">
        <v>624</v>
      </c>
      <c r="B100" s="41" t="s">
        <v>1372</v>
      </c>
      <c r="C100" s="105">
        <v>2.41E-2</v>
      </c>
      <c r="D100" s="105">
        <v>1.1000000000000001E-3</v>
      </c>
      <c r="F100" s="105">
        <v>2.41E-2</v>
      </c>
      <c r="G100" s="105"/>
    </row>
    <row r="101" spans="1:7" x14ac:dyDescent="0.25">
      <c r="A101" s="25" t="s">
        <v>625</v>
      </c>
      <c r="B101" s="41" t="s">
        <v>1373</v>
      </c>
      <c r="C101" s="105">
        <v>2.81E-2</v>
      </c>
      <c r="D101" s="105">
        <v>5.9999999999999995E-4</v>
      </c>
      <c r="F101" s="105">
        <v>2.7900000000000001E-2</v>
      </c>
      <c r="G101" s="105"/>
    </row>
    <row r="102" spans="1:7" x14ac:dyDescent="0.25">
      <c r="A102" s="25" t="s">
        <v>626</v>
      </c>
      <c r="B102" s="41" t="s">
        <v>1374</v>
      </c>
      <c r="C102" s="105">
        <v>2.9600000000000001E-2</v>
      </c>
      <c r="D102" s="105">
        <v>1.8E-3</v>
      </c>
      <c r="F102" s="105">
        <v>2.9399999999999999E-2</v>
      </c>
      <c r="G102" s="105"/>
    </row>
    <row r="103" spans="1:7" x14ac:dyDescent="0.25">
      <c r="A103" s="25" t="s">
        <v>627</v>
      </c>
      <c r="B103" s="41" t="s">
        <v>1360</v>
      </c>
      <c r="C103" s="105">
        <v>1.6000000000000001E-3</v>
      </c>
      <c r="D103" s="105">
        <v>1.09E-2</v>
      </c>
      <c r="F103" s="105">
        <v>1.6000000000000001E-3</v>
      </c>
      <c r="G103" s="105"/>
    </row>
    <row r="104" spans="1:7" x14ac:dyDescent="0.25">
      <c r="A104" s="25" t="s">
        <v>628</v>
      </c>
      <c r="B104" s="41" t="s">
        <v>1361</v>
      </c>
      <c r="C104" s="105">
        <v>4.6199999999999998E-2</v>
      </c>
      <c r="D104" s="105">
        <v>2.4400000000000002E-2</v>
      </c>
      <c r="F104" s="105">
        <v>4.5999999999999999E-2</v>
      </c>
      <c r="G104" s="105"/>
    </row>
    <row r="105" spans="1:7" x14ac:dyDescent="0.25">
      <c r="A105" s="25" t="s">
        <v>629</v>
      </c>
      <c r="B105" s="41" t="s">
        <v>1362</v>
      </c>
      <c r="C105" s="105">
        <v>8.9399999999999993E-2</v>
      </c>
      <c r="D105" s="105">
        <v>3.7000000000000002E-3</v>
      </c>
      <c r="F105" s="105">
        <v>8.8800000000000004E-2</v>
      </c>
      <c r="G105" s="105"/>
    </row>
    <row r="106" spans="1:7" x14ac:dyDescent="0.25">
      <c r="A106" s="25" t="s">
        <v>630</v>
      </c>
      <c r="B106" s="41" t="s">
        <v>1363</v>
      </c>
      <c r="C106" s="105">
        <v>0.28199999999999997</v>
      </c>
      <c r="D106" s="105">
        <v>0.85109999999999997</v>
      </c>
      <c r="F106" s="105">
        <v>0.28599999999999998</v>
      </c>
      <c r="G106" s="105"/>
    </row>
    <row r="107" spans="1:7" x14ac:dyDescent="0.25">
      <c r="A107" s="25" t="s">
        <v>631</v>
      </c>
      <c r="B107" s="41" t="s">
        <v>1364</v>
      </c>
      <c r="C107" s="105">
        <v>4.9500000000000002E-2</v>
      </c>
      <c r="D107" s="105">
        <v>5.9999999999999995E-4</v>
      </c>
      <c r="F107" s="105">
        <v>4.9200000000000001E-2</v>
      </c>
      <c r="G107" s="105"/>
    </row>
    <row r="108" spans="1:7" x14ac:dyDescent="0.25">
      <c r="A108" s="25" t="s">
        <v>632</v>
      </c>
      <c r="B108" s="41" t="s">
        <v>1365</v>
      </c>
      <c r="C108" s="105">
        <v>8.2799999999999999E-2</v>
      </c>
      <c r="D108" s="105">
        <v>2.87E-2</v>
      </c>
      <c r="F108" s="105">
        <v>8.2400000000000001E-2</v>
      </c>
      <c r="G108" s="105"/>
    </row>
    <row r="109" spans="1:7" x14ac:dyDescent="0.25">
      <c r="A109" s="25" t="s">
        <v>633</v>
      </c>
      <c r="B109" s="41" t="s">
        <v>1366</v>
      </c>
      <c r="C109" s="105">
        <v>0.1091</v>
      </c>
      <c r="D109" s="105">
        <v>4.5999999999999999E-3</v>
      </c>
      <c r="F109" s="105">
        <v>0.1084</v>
      </c>
      <c r="G109" s="105"/>
    </row>
    <row r="110" spans="1:7" x14ac:dyDescent="0.25">
      <c r="A110" s="25" t="s">
        <v>634</v>
      </c>
      <c r="B110" s="41" t="s">
        <v>1375</v>
      </c>
      <c r="C110" s="105">
        <v>9.7000000000000003E-3</v>
      </c>
      <c r="D110" s="105">
        <v>0</v>
      </c>
      <c r="F110" s="105">
        <v>9.5999999999999992E-3</v>
      </c>
      <c r="G110" s="105"/>
    </row>
    <row r="111" spans="1:7" x14ac:dyDescent="0.25">
      <c r="A111" s="25" t="s">
        <v>635</v>
      </c>
      <c r="B111" s="41" t="s">
        <v>1367</v>
      </c>
      <c r="C111" s="105">
        <v>4.6399999999999997E-2</v>
      </c>
      <c r="D111" s="105">
        <v>1.4E-3</v>
      </c>
      <c r="F111" s="105">
        <v>4.6100000000000002E-2</v>
      </c>
      <c r="G111" s="105"/>
    </row>
    <row r="112" spans="1:7" x14ac:dyDescent="0.25">
      <c r="A112" s="25" t="s">
        <v>636</v>
      </c>
      <c r="B112" s="41" t="s">
        <v>1368</v>
      </c>
      <c r="C112" s="105">
        <v>0.09</v>
      </c>
      <c r="D112" s="105">
        <v>3.0700000000000002E-2</v>
      </c>
      <c r="F112" s="105">
        <v>8.9599999999999999E-2</v>
      </c>
      <c r="G112" s="105"/>
    </row>
    <row r="113" spans="1:7" x14ac:dyDescent="0.25">
      <c r="A113" s="25" t="s">
        <v>637</v>
      </c>
      <c r="B113" s="41"/>
      <c r="C113" s="105"/>
      <c r="G113" s="105"/>
    </row>
    <row r="114" spans="1:7" x14ac:dyDescent="0.25">
      <c r="A114" s="25" t="s">
        <v>638</v>
      </c>
      <c r="B114" s="41"/>
      <c r="C114" s="105"/>
      <c r="G114" s="105"/>
    </row>
    <row r="115" spans="1:7" x14ac:dyDescent="0.25">
      <c r="A115" s="25" t="s">
        <v>639</v>
      </c>
      <c r="B115" s="41"/>
      <c r="C115" s="105"/>
      <c r="G115" s="105"/>
    </row>
    <row r="116" spans="1:7" x14ac:dyDescent="0.25">
      <c r="A116" s="25" t="s">
        <v>640</v>
      </c>
      <c r="B116" s="41"/>
      <c r="C116" s="105"/>
      <c r="G116" s="105"/>
    </row>
    <row r="117" spans="1:7" x14ac:dyDescent="0.25">
      <c r="A117" s="25" t="s">
        <v>641</v>
      </c>
      <c r="B117" s="41"/>
      <c r="C117" s="105"/>
      <c r="G117" s="105"/>
    </row>
    <row r="118" spans="1:7" x14ac:dyDescent="0.25">
      <c r="A118" s="25" t="s">
        <v>642</v>
      </c>
      <c r="B118" s="41"/>
      <c r="C118" s="105"/>
      <c r="G118" s="105"/>
    </row>
    <row r="119" spans="1:7" x14ac:dyDescent="0.25">
      <c r="A119" s="25" t="s">
        <v>643</v>
      </c>
      <c r="B119" s="41"/>
      <c r="C119" s="105"/>
      <c r="G119" s="105"/>
    </row>
    <row r="120" spans="1:7" x14ac:dyDescent="0.25">
      <c r="A120" s="25" t="s">
        <v>644</v>
      </c>
      <c r="B120" s="41"/>
      <c r="C120" s="105"/>
      <c r="G120" s="105"/>
    </row>
    <row r="121" spans="1:7" x14ac:dyDescent="0.25">
      <c r="A121" s="25" t="s">
        <v>645</v>
      </c>
      <c r="B121" s="41"/>
      <c r="C121" s="105"/>
      <c r="G121" s="105"/>
    </row>
    <row r="122" spans="1:7" x14ac:dyDescent="0.25">
      <c r="A122" s="25" t="s">
        <v>646</v>
      </c>
      <c r="B122" s="41"/>
      <c r="C122" s="105"/>
      <c r="G122" s="105"/>
    </row>
    <row r="123" spans="1:7" x14ac:dyDescent="0.25">
      <c r="A123" s="25" t="s">
        <v>647</v>
      </c>
      <c r="B123" s="41"/>
      <c r="C123" s="105"/>
      <c r="G123" s="105"/>
    </row>
    <row r="124" spans="1:7" x14ac:dyDescent="0.25">
      <c r="A124" s="25" t="s">
        <v>648</v>
      </c>
      <c r="B124" s="41"/>
      <c r="C124" s="105"/>
      <c r="G124" s="105"/>
    </row>
    <row r="125" spans="1:7" x14ac:dyDescent="0.25">
      <c r="A125" s="25" t="s">
        <v>649</v>
      </c>
      <c r="B125" s="41"/>
      <c r="G125" s="105"/>
    </row>
    <row r="126" spans="1:7" x14ac:dyDescent="0.25">
      <c r="A126" s="25" t="s">
        <v>650</v>
      </c>
      <c r="B126" s="41"/>
      <c r="G126" s="105"/>
    </row>
    <row r="127" spans="1:7" x14ac:dyDescent="0.25">
      <c r="A127" s="25" t="s">
        <v>651</v>
      </c>
      <c r="B127" s="41"/>
      <c r="G127" s="105"/>
    </row>
    <row r="128" spans="1:7" x14ac:dyDescent="0.25">
      <c r="A128" s="25" t="s">
        <v>652</v>
      </c>
      <c r="B128" s="41"/>
      <c r="G128" s="105"/>
    </row>
    <row r="129" spans="1:7" x14ac:dyDescent="0.25">
      <c r="A129" s="25" t="s">
        <v>653</v>
      </c>
      <c r="B129" s="41"/>
      <c r="G129" s="105"/>
    </row>
    <row r="130" spans="1:7" ht="15" customHeight="1" x14ac:dyDescent="0.25">
      <c r="A130" s="43"/>
      <c r="B130" s="44" t="s">
        <v>654</v>
      </c>
      <c r="C130" s="43" t="s">
        <v>528</v>
      </c>
      <c r="D130" s="43" t="s">
        <v>529</v>
      </c>
      <c r="E130" s="45"/>
      <c r="F130" s="126" t="s">
        <v>494</v>
      </c>
      <c r="G130" s="126"/>
    </row>
    <row r="131" spans="1:7" x14ac:dyDescent="0.25">
      <c r="A131" s="25" t="s">
        <v>655</v>
      </c>
      <c r="B131" s="25" t="s">
        <v>656</v>
      </c>
      <c r="C131" s="105">
        <v>0.84550000000000003</v>
      </c>
      <c r="D131" s="105">
        <v>0.4239</v>
      </c>
      <c r="E131" s="115"/>
      <c r="F131" s="105">
        <v>0.84250000000000003</v>
      </c>
    </row>
    <row r="132" spans="1:7" x14ac:dyDescent="0.25">
      <c r="A132" s="25" t="s">
        <v>657</v>
      </c>
      <c r="B132" s="25" t="s">
        <v>658</v>
      </c>
      <c r="C132" s="105">
        <v>0.1545</v>
      </c>
      <c r="D132" s="105">
        <v>0.57609999999999995</v>
      </c>
      <c r="E132" s="115"/>
      <c r="F132" s="105">
        <v>0.1575</v>
      </c>
    </row>
    <row r="133" spans="1:7" x14ac:dyDescent="0.25">
      <c r="A133" s="25" t="s">
        <v>659</v>
      </c>
      <c r="B133" s="25" t="s">
        <v>94</v>
      </c>
      <c r="C133" s="106">
        <v>0</v>
      </c>
      <c r="D133" s="106">
        <v>0</v>
      </c>
      <c r="E133" s="23"/>
      <c r="F133" s="106">
        <v>0</v>
      </c>
    </row>
    <row r="134" spans="1:7" hidden="1" outlineLevel="1" x14ac:dyDescent="0.25">
      <c r="A134" s="25" t="s">
        <v>660</v>
      </c>
      <c r="E134" s="23"/>
    </row>
    <row r="135" spans="1:7" hidden="1" outlineLevel="1" x14ac:dyDescent="0.25">
      <c r="A135" s="25" t="s">
        <v>661</v>
      </c>
      <c r="E135" s="23"/>
    </row>
    <row r="136" spans="1:7" hidden="1" outlineLevel="1" x14ac:dyDescent="0.25">
      <c r="A136" s="25" t="s">
        <v>662</v>
      </c>
      <c r="E136" s="23"/>
    </row>
    <row r="137" spans="1:7" hidden="1" outlineLevel="1" x14ac:dyDescent="0.25">
      <c r="A137" s="25" t="s">
        <v>663</v>
      </c>
      <c r="E137" s="23"/>
    </row>
    <row r="138" spans="1:7" hidden="1" outlineLevel="1" x14ac:dyDescent="0.25">
      <c r="A138" s="25" t="s">
        <v>664</v>
      </c>
      <c r="E138" s="23"/>
    </row>
    <row r="139" spans="1:7" hidden="1" outlineLevel="1" x14ac:dyDescent="0.25">
      <c r="A139" s="25" t="s">
        <v>665</v>
      </c>
      <c r="E139" s="23"/>
    </row>
    <row r="140" spans="1:7" ht="15" customHeight="1" collapsed="1" x14ac:dyDescent="0.25">
      <c r="A140" s="43"/>
      <c r="B140" s="44" t="s">
        <v>666</v>
      </c>
      <c r="C140" s="43" t="s">
        <v>528</v>
      </c>
      <c r="D140" s="43" t="s">
        <v>529</v>
      </c>
      <c r="E140" s="45"/>
      <c r="F140" s="126" t="s">
        <v>494</v>
      </c>
      <c r="G140" s="126"/>
    </row>
    <row r="141" spans="1:7" x14ac:dyDescent="0.25">
      <c r="A141" s="25" t="s">
        <v>667</v>
      </c>
      <c r="B141" s="25" t="s">
        <v>668</v>
      </c>
      <c r="C141" s="105">
        <v>1.4999999999999999E-2</v>
      </c>
      <c r="E141" s="23"/>
      <c r="F141" s="105">
        <v>1.4999999999999999E-2</v>
      </c>
    </row>
    <row r="142" spans="1:7" x14ac:dyDescent="0.25">
      <c r="A142" s="25" t="s">
        <v>669</v>
      </c>
      <c r="B142" s="25" t="s">
        <v>670</v>
      </c>
      <c r="C142" s="105">
        <v>0.98499999999999999</v>
      </c>
      <c r="D142" s="106">
        <v>1</v>
      </c>
      <c r="E142" s="23"/>
      <c r="F142" s="105">
        <v>0.98499999999999999</v>
      </c>
    </row>
    <row r="143" spans="1:7" x14ac:dyDescent="0.25">
      <c r="A143" s="25" t="s">
        <v>671</v>
      </c>
      <c r="B143" s="25" t="s">
        <v>94</v>
      </c>
      <c r="C143" s="25">
        <v>0</v>
      </c>
      <c r="E143" s="23"/>
      <c r="F143" s="25">
        <v>0</v>
      </c>
    </row>
    <row r="144" spans="1:7" hidden="1" outlineLevel="1" x14ac:dyDescent="0.25">
      <c r="A144" s="25" t="s">
        <v>672</v>
      </c>
      <c r="E144" s="23"/>
    </row>
    <row r="145" spans="1:7" hidden="1" outlineLevel="1" x14ac:dyDescent="0.25">
      <c r="A145" s="25" t="s">
        <v>673</v>
      </c>
      <c r="E145" s="23"/>
    </row>
    <row r="146" spans="1:7" hidden="1" outlineLevel="1" x14ac:dyDescent="0.25">
      <c r="A146" s="25" t="s">
        <v>674</v>
      </c>
      <c r="E146" s="23"/>
    </row>
    <row r="147" spans="1:7" hidden="1" outlineLevel="1" x14ac:dyDescent="0.25">
      <c r="A147" s="25" t="s">
        <v>675</v>
      </c>
      <c r="E147" s="23"/>
    </row>
    <row r="148" spans="1:7" hidden="1" outlineLevel="1" x14ac:dyDescent="0.25">
      <c r="A148" s="25" t="s">
        <v>676</v>
      </c>
      <c r="E148" s="23"/>
    </row>
    <row r="149" spans="1:7" hidden="1" outlineLevel="1" x14ac:dyDescent="0.25">
      <c r="A149" s="25" t="s">
        <v>677</v>
      </c>
      <c r="E149" s="23"/>
    </row>
    <row r="150" spans="1:7" ht="15" customHeight="1" collapsed="1" x14ac:dyDescent="0.25">
      <c r="A150" s="43"/>
      <c r="B150" s="44" t="s">
        <v>678</v>
      </c>
      <c r="C150" s="43" t="s">
        <v>528</v>
      </c>
      <c r="D150" s="43" t="s">
        <v>529</v>
      </c>
      <c r="E150" s="45"/>
      <c r="F150" s="126" t="s">
        <v>494</v>
      </c>
      <c r="G150" s="126"/>
    </row>
    <row r="151" spans="1:7" x14ac:dyDescent="0.25">
      <c r="A151" s="25" t="s">
        <v>679</v>
      </c>
      <c r="B151" s="21" t="s">
        <v>680</v>
      </c>
      <c r="C151" s="105">
        <v>0.14499999999999999</v>
      </c>
      <c r="D151" s="105">
        <v>7.5200000000000003E-2</v>
      </c>
      <c r="E151" s="115"/>
      <c r="F151" s="105">
        <v>0.1444</v>
      </c>
    </row>
    <row r="152" spans="1:7" x14ac:dyDescent="0.25">
      <c r="A152" s="25" t="s">
        <v>681</v>
      </c>
      <c r="B152" s="21" t="s">
        <v>682</v>
      </c>
      <c r="C152" s="105">
        <v>0.13500000000000001</v>
      </c>
      <c r="D152" s="105">
        <v>9.5500000000000002E-2</v>
      </c>
      <c r="E152" s="115"/>
      <c r="F152" s="105">
        <v>0.1346</v>
      </c>
    </row>
    <row r="153" spans="1:7" x14ac:dyDescent="0.25">
      <c r="A153" s="25" t="s">
        <v>683</v>
      </c>
      <c r="B153" s="21" t="s">
        <v>684</v>
      </c>
      <c r="C153" s="105">
        <v>0.11700000000000001</v>
      </c>
      <c r="D153" s="105">
        <v>0.1353</v>
      </c>
      <c r="E153" s="105"/>
      <c r="F153" s="105">
        <v>0.1172</v>
      </c>
    </row>
    <row r="154" spans="1:7" x14ac:dyDescent="0.25">
      <c r="A154" s="25" t="s">
        <v>685</v>
      </c>
      <c r="B154" s="21" t="s">
        <v>686</v>
      </c>
      <c r="C154" s="105">
        <v>0.152</v>
      </c>
      <c r="D154" s="105">
        <v>0.36030000000000001</v>
      </c>
      <c r="E154" s="105"/>
      <c r="F154" s="105">
        <v>0.15340000000000001</v>
      </c>
    </row>
    <row r="155" spans="1:7" x14ac:dyDescent="0.25">
      <c r="A155" s="25" t="s">
        <v>687</v>
      </c>
      <c r="B155" s="21" t="s">
        <v>688</v>
      </c>
      <c r="C155" s="105">
        <v>0.45100000000000001</v>
      </c>
      <c r="D155" s="105">
        <v>0.3337</v>
      </c>
      <c r="E155" s="105"/>
      <c r="F155" s="105">
        <v>0.45040000000000002</v>
      </c>
    </row>
    <row r="156" spans="1:7" outlineLevel="1" x14ac:dyDescent="0.25">
      <c r="A156" s="25" t="s">
        <v>689</v>
      </c>
      <c r="B156" s="21"/>
    </row>
    <row r="157" spans="1:7" outlineLevel="1" x14ac:dyDescent="0.25">
      <c r="A157" s="25" t="s">
        <v>690</v>
      </c>
      <c r="B157" s="21"/>
    </row>
    <row r="158" spans="1:7" outlineLevel="1" x14ac:dyDescent="0.25">
      <c r="A158" s="25" t="s">
        <v>691</v>
      </c>
      <c r="B158" s="21"/>
    </row>
    <row r="159" spans="1:7" outlineLevel="1" x14ac:dyDescent="0.25">
      <c r="A159" s="25" t="s">
        <v>692</v>
      </c>
      <c r="B159" s="21"/>
    </row>
    <row r="160" spans="1:7" ht="15" customHeight="1" x14ac:dyDescent="0.25">
      <c r="A160" s="43"/>
      <c r="B160" s="44" t="s">
        <v>693</v>
      </c>
      <c r="C160" s="43" t="s">
        <v>1516</v>
      </c>
      <c r="D160" s="43" t="s">
        <v>1517</v>
      </c>
      <c r="E160" s="45"/>
      <c r="F160" s="43" t="s">
        <v>1518</v>
      </c>
      <c r="G160" s="126"/>
    </row>
    <row r="161" spans="1:7" x14ac:dyDescent="0.25">
      <c r="A161" s="25" t="s">
        <v>694</v>
      </c>
      <c r="B161" s="25" t="s">
        <v>695</v>
      </c>
      <c r="C161" s="105">
        <v>1.77E-2</v>
      </c>
      <c r="D161" s="105">
        <v>0</v>
      </c>
      <c r="E161" s="23"/>
      <c r="F161" s="105">
        <v>1.77E-2</v>
      </c>
    </row>
    <row r="162" spans="1:7" outlineLevel="1" x14ac:dyDescent="0.25">
      <c r="A162" s="25" t="s">
        <v>696</v>
      </c>
      <c r="E162" s="23"/>
    </row>
    <row r="163" spans="1:7" outlineLevel="1" x14ac:dyDescent="0.25">
      <c r="A163" s="25" t="s">
        <v>697</v>
      </c>
      <c r="E163" s="23"/>
    </row>
    <row r="164" spans="1:7" outlineLevel="1" x14ac:dyDescent="0.25">
      <c r="A164" s="25" t="s">
        <v>698</v>
      </c>
      <c r="E164" s="23"/>
    </row>
    <row r="165" spans="1:7" outlineLevel="1" x14ac:dyDescent="0.25">
      <c r="A165" s="25" t="s">
        <v>699</v>
      </c>
      <c r="E165" s="23"/>
    </row>
    <row r="166" spans="1:7" ht="18.75" x14ac:dyDescent="0.25">
      <c r="A166" s="75"/>
      <c r="B166" s="76" t="s">
        <v>491</v>
      </c>
      <c r="C166" s="75"/>
      <c r="D166" s="75"/>
      <c r="E166" s="75"/>
      <c r="F166" s="138"/>
      <c r="G166" s="138"/>
    </row>
    <row r="167" spans="1:7" ht="15" customHeight="1" x14ac:dyDescent="0.25">
      <c r="A167" s="43"/>
      <c r="B167" s="44" t="s">
        <v>700</v>
      </c>
      <c r="C167" s="43" t="s">
        <v>701</v>
      </c>
      <c r="D167" s="43" t="s">
        <v>702</v>
      </c>
      <c r="E167" s="45"/>
      <c r="F167" s="129" t="s">
        <v>528</v>
      </c>
      <c r="G167" s="129" t="s">
        <v>703</v>
      </c>
    </row>
    <row r="168" spans="1:7" x14ac:dyDescent="0.25">
      <c r="A168" s="25" t="s">
        <v>704</v>
      </c>
      <c r="B168" s="41" t="s">
        <v>705</v>
      </c>
      <c r="C168" s="103">
        <v>66.015823972547651</v>
      </c>
      <c r="D168" s="103">
        <v>596816</v>
      </c>
      <c r="E168" s="38"/>
      <c r="F168" s="121"/>
      <c r="G168" s="121"/>
    </row>
    <row r="169" spans="1:7" x14ac:dyDescent="0.25">
      <c r="A169" s="38"/>
      <c r="B169" s="77"/>
      <c r="C169" s="38"/>
      <c r="D169" s="38"/>
      <c r="E169" s="38"/>
      <c r="F169" s="121"/>
      <c r="G169" s="121"/>
    </row>
    <row r="170" spans="1:7" x14ac:dyDescent="0.25">
      <c r="B170" s="41" t="s">
        <v>706</v>
      </c>
      <c r="C170" s="38"/>
      <c r="D170" s="38"/>
      <c r="E170" s="38"/>
      <c r="F170" s="121"/>
      <c r="G170" s="121"/>
    </row>
    <row r="171" spans="1:7" x14ac:dyDescent="0.25">
      <c r="A171" s="25" t="s">
        <v>707</v>
      </c>
      <c r="B171" s="41" t="s">
        <v>1376</v>
      </c>
      <c r="C171" s="103">
        <v>34699.385889507575</v>
      </c>
      <c r="D171" s="103">
        <v>580474</v>
      </c>
      <c r="E171" s="38"/>
      <c r="F171" s="554">
        <f t="shared" ref="F171" si="1">IF($C$195=0,"",IF(C171="[for completion]","",C171/$C$195))</f>
        <v>0.88072089769179218</v>
      </c>
      <c r="G171" s="554">
        <f t="shared" ref="G171" si="2">IF($D$195=0,"",IF(D171="[for completion]","",D171/$D$195))</f>
        <v>0.97261802632637195</v>
      </c>
    </row>
    <row r="172" spans="1:7" x14ac:dyDescent="0.25">
      <c r="A172" s="25" t="s">
        <v>708</v>
      </c>
      <c r="B172" s="41" t="s">
        <v>1377</v>
      </c>
      <c r="C172" s="103">
        <v>3678.4823583500374</v>
      </c>
      <c r="D172" s="103">
        <v>15147</v>
      </c>
      <c r="E172" s="38"/>
      <c r="F172" s="554">
        <f t="shared" ref="F172:F176" si="3">IF($C$195=0,"",IF(C172="[for completion]","",C172/$C$195))</f>
        <v>9.3365234044937184E-2</v>
      </c>
      <c r="G172" s="554">
        <f t="shared" ref="G172:G176" si="4">IF($D$195=0,"",IF(D172="[for completion]","",D172/$D$195))</f>
        <v>2.5379681509879091E-2</v>
      </c>
    </row>
    <row r="173" spans="1:7" x14ac:dyDescent="0.25">
      <c r="A173" s="25" t="s">
        <v>709</v>
      </c>
      <c r="B173" s="41" t="s">
        <v>1378</v>
      </c>
      <c r="C173" s="103">
        <v>338.13918213999966</v>
      </c>
      <c r="D173" s="103">
        <v>730</v>
      </c>
      <c r="E173" s="38"/>
      <c r="F173" s="554">
        <f t="shared" si="3"/>
        <v>8.5824643982866499E-3</v>
      </c>
      <c r="G173" s="554">
        <f t="shared" si="4"/>
        <v>1.2231575560976917E-3</v>
      </c>
    </row>
    <row r="174" spans="1:7" x14ac:dyDescent="0.25">
      <c r="A174" s="25" t="s">
        <v>710</v>
      </c>
      <c r="B174" s="41" t="s">
        <v>1379</v>
      </c>
      <c r="C174" s="103">
        <v>133.41328282999999</v>
      </c>
      <c r="D174" s="103">
        <v>195</v>
      </c>
      <c r="E174" s="38"/>
      <c r="F174" s="554">
        <f t="shared" si="3"/>
        <v>3.3862232199785482E-3</v>
      </c>
      <c r="G174" s="554">
        <f t="shared" si="4"/>
        <v>3.267338677247259E-4</v>
      </c>
    </row>
    <row r="175" spans="1:7" x14ac:dyDescent="0.25">
      <c r="A175" s="25" t="s">
        <v>711</v>
      </c>
      <c r="B175" s="41" t="s">
        <v>1380</v>
      </c>
      <c r="C175" s="103">
        <v>77.444118669999966</v>
      </c>
      <c r="D175" s="103">
        <v>87</v>
      </c>
      <c r="E175" s="38"/>
      <c r="F175" s="554">
        <f t="shared" si="3"/>
        <v>1.9656444045776738E-3</v>
      </c>
      <c r="G175" s="554">
        <f t="shared" si="4"/>
        <v>1.4577357175410847E-4</v>
      </c>
    </row>
    <row r="176" spans="1:7" x14ac:dyDescent="0.25">
      <c r="A176" s="25" t="s">
        <v>712</v>
      </c>
      <c r="B176" s="41" t="s">
        <v>1381</v>
      </c>
      <c r="C176" s="103">
        <v>471.97988814999985</v>
      </c>
      <c r="D176" s="103">
        <v>183</v>
      </c>
      <c r="E176" s="38"/>
      <c r="F176" s="554">
        <f t="shared" si="3"/>
        <v>1.197953624042764E-2</v>
      </c>
      <c r="G176" s="554">
        <f t="shared" si="4"/>
        <v>3.0662716817243503E-4</v>
      </c>
    </row>
    <row r="177" spans="1:7" x14ac:dyDescent="0.25">
      <c r="A177" s="25" t="s">
        <v>713</v>
      </c>
      <c r="B177" s="41"/>
      <c r="E177" s="38"/>
      <c r="F177" s="117"/>
      <c r="G177" s="117"/>
    </row>
    <row r="178" spans="1:7" x14ac:dyDescent="0.25">
      <c r="A178" s="25" t="s">
        <v>714</v>
      </c>
      <c r="B178" s="41"/>
      <c r="E178" s="38"/>
      <c r="F178" s="117"/>
      <c r="G178" s="117"/>
    </row>
    <row r="179" spans="1:7" x14ac:dyDescent="0.25">
      <c r="A179" s="25" t="s">
        <v>715</v>
      </c>
      <c r="B179" s="41"/>
      <c r="E179" s="38"/>
      <c r="F179" s="117"/>
      <c r="G179" s="117"/>
    </row>
    <row r="180" spans="1:7" x14ac:dyDescent="0.25">
      <c r="A180" s="25" t="s">
        <v>716</v>
      </c>
      <c r="B180" s="41"/>
      <c r="E180" s="41"/>
      <c r="F180" s="117"/>
      <c r="G180" s="117"/>
    </row>
    <row r="181" spans="1:7" x14ac:dyDescent="0.25">
      <c r="A181" s="25" t="s">
        <v>717</v>
      </c>
      <c r="B181" s="41"/>
      <c r="E181" s="41"/>
      <c r="F181" s="117"/>
      <c r="G181" s="117"/>
    </row>
    <row r="182" spans="1:7" x14ac:dyDescent="0.25">
      <c r="A182" s="25" t="s">
        <v>718</v>
      </c>
      <c r="B182" s="41"/>
      <c r="E182" s="41"/>
      <c r="F182" s="117"/>
      <c r="G182" s="117"/>
    </row>
    <row r="183" spans="1:7" x14ac:dyDescent="0.25">
      <c r="A183" s="25" t="s">
        <v>719</v>
      </c>
      <c r="B183" s="41"/>
      <c r="E183" s="41"/>
      <c r="F183" s="117"/>
      <c r="G183" s="117"/>
    </row>
    <row r="184" spans="1:7" x14ac:dyDescent="0.25">
      <c r="A184" s="25" t="s">
        <v>720</v>
      </c>
      <c r="B184" s="41"/>
      <c r="E184" s="41"/>
      <c r="F184" s="117"/>
      <c r="G184" s="117"/>
    </row>
    <row r="185" spans="1:7" x14ac:dyDescent="0.25">
      <c r="A185" s="25" t="s">
        <v>721</v>
      </c>
      <c r="B185" s="41"/>
      <c r="E185" s="41"/>
      <c r="F185" s="117"/>
      <c r="G185" s="117"/>
    </row>
    <row r="186" spans="1:7" x14ac:dyDescent="0.25">
      <c r="A186" s="25" t="s">
        <v>722</v>
      </c>
      <c r="B186" s="41"/>
      <c r="F186" s="117"/>
      <c r="G186" s="117"/>
    </row>
    <row r="187" spans="1:7" x14ac:dyDescent="0.25">
      <c r="A187" s="25" t="s">
        <v>723</v>
      </c>
      <c r="B187" s="41"/>
      <c r="E187" s="60"/>
      <c r="F187" s="117"/>
      <c r="G187" s="117"/>
    </row>
    <row r="188" spans="1:7" x14ac:dyDescent="0.25">
      <c r="A188" s="25" t="s">
        <v>724</v>
      </c>
      <c r="B188" s="41"/>
      <c r="E188" s="60"/>
      <c r="F188" s="117"/>
      <c r="G188" s="117"/>
    </row>
    <row r="189" spans="1:7" x14ac:dyDescent="0.25">
      <c r="A189" s="25" t="s">
        <v>725</v>
      </c>
      <c r="B189" s="41"/>
      <c r="E189" s="60"/>
      <c r="F189" s="117"/>
      <c r="G189" s="117"/>
    </row>
    <row r="190" spans="1:7" x14ac:dyDescent="0.25">
      <c r="A190" s="25" t="s">
        <v>726</v>
      </c>
      <c r="B190" s="41"/>
      <c r="E190" s="60"/>
      <c r="F190" s="117"/>
      <c r="G190" s="117"/>
    </row>
    <row r="191" spans="1:7" x14ac:dyDescent="0.25">
      <c r="A191" s="25" t="s">
        <v>727</v>
      </c>
      <c r="B191" s="41"/>
      <c r="E191" s="60"/>
      <c r="F191" s="117"/>
      <c r="G191" s="117"/>
    </row>
    <row r="192" spans="1:7" x14ac:dyDescent="0.25">
      <c r="A192" s="25" t="s">
        <v>728</v>
      </c>
      <c r="B192" s="41"/>
      <c r="E192" s="60"/>
      <c r="F192" s="117"/>
      <c r="G192" s="117"/>
    </row>
    <row r="193" spans="1:7" x14ac:dyDescent="0.25">
      <c r="A193" s="25" t="s">
        <v>729</v>
      </c>
      <c r="B193" s="41"/>
      <c r="E193" s="60"/>
      <c r="F193" s="117"/>
      <c r="G193" s="117"/>
    </row>
    <row r="194" spans="1:7" x14ac:dyDescent="0.25">
      <c r="A194" s="25" t="s">
        <v>730</v>
      </c>
      <c r="B194" s="41"/>
      <c r="E194" s="60"/>
      <c r="F194" s="117"/>
      <c r="G194" s="117"/>
    </row>
    <row r="195" spans="1:7" x14ac:dyDescent="0.25">
      <c r="A195" s="25" t="s">
        <v>731</v>
      </c>
      <c r="B195" s="52" t="s">
        <v>96</v>
      </c>
      <c r="C195" s="50">
        <f>SUM(C171:C194)</f>
        <v>39398.844719647619</v>
      </c>
      <c r="D195" s="50">
        <f>SUM(D171:D194)</f>
        <v>596816</v>
      </c>
      <c r="E195" s="60"/>
      <c r="F195" s="118">
        <f>SUM(F171:F194)</f>
        <v>0.99999999999999989</v>
      </c>
      <c r="G195" s="118">
        <f>SUM(G171:G194)</f>
        <v>1.0000000000000002</v>
      </c>
    </row>
    <row r="196" spans="1:7" ht="15" customHeight="1" x14ac:dyDescent="0.25">
      <c r="A196" s="43"/>
      <c r="B196" s="44" t="s">
        <v>732</v>
      </c>
      <c r="C196" s="43" t="s">
        <v>701</v>
      </c>
      <c r="D196" s="43" t="s">
        <v>702</v>
      </c>
      <c r="E196" s="45"/>
      <c r="F196" s="129" t="s">
        <v>528</v>
      </c>
      <c r="G196" s="129" t="s">
        <v>703</v>
      </c>
    </row>
    <row r="197" spans="1:7" x14ac:dyDescent="0.25">
      <c r="A197" s="25" t="s">
        <v>733</v>
      </c>
      <c r="B197" s="25" t="s">
        <v>734</v>
      </c>
      <c r="C197" s="105">
        <v>0.71950000000000003</v>
      </c>
      <c r="G197" s="105"/>
    </row>
    <row r="198" spans="1:7" x14ac:dyDescent="0.25">
      <c r="G198" s="105"/>
    </row>
    <row r="199" spans="1:7" x14ac:dyDescent="0.25">
      <c r="B199" s="41" t="s">
        <v>735</v>
      </c>
      <c r="G199" s="105"/>
    </row>
    <row r="200" spans="1:7" x14ac:dyDescent="0.25">
      <c r="A200" s="25" t="s">
        <v>736</v>
      </c>
      <c r="B200" s="25" t="s">
        <v>737</v>
      </c>
      <c r="C200" s="103">
        <v>4434.7789469999998</v>
      </c>
      <c r="D200" s="103">
        <v>145850</v>
      </c>
      <c r="F200" s="117">
        <f t="shared" ref="F200:F214" si="5">IF($C$208=0,"",IF(C200="[for completion]","",C200/$C$208))</f>
        <v>0.11256114182135873</v>
      </c>
      <c r="G200" s="117">
        <f t="shared" ref="G200:G214" si="6">IF($D$208=0,"",IF(D200="[for completion]","",D200/$D$208))</f>
        <v>0.24438017747513471</v>
      </c>
    </row>
    <row r="201" spans="1:7" x14ac:dyDescent="0.25">
      <c r="A201" s="25" t="s">
        <v>738</v>
      </c>
      <c r="B201" s="25" t="s">
        <v>739</v>
      </c>
      <c r="C201" s="103">
        <v>2128.376538</v>
      </c>
      <c r="D201" s="103">
        <v>36110</v>
      </c>
      <c r="F201" s="117">
        <f t="shared" si="5"/>
        <v>5.4021293103038291E-2</v>
      </c>
      <c r="G201" s="117">
        <f t="shared" si="6"/>
        <v>6.0504410069435133E-2</v>
      </c>
    </row>
    <row r="202" spans="1:7" x14ac:dyDescent="0.25">
      <c r="A202" s="25" t="s">
        <v>740</v>
      </c>
      <c r="B202" s="25" t="s">
        <v>741</v>
      </c>
      <c r="C202" s="103">
        <v>3078.0883800000001</v>
      </c>
      <c r="D202" s="103">
        <v>48328</v>
      </c>
      <c r="F202" s="117">
        <f t="shared" si="5"/>
        <v>7.8126361385889478E-2</v>
      </c>
      <c r="G202" s="117">
        <f t="shared" si="6"/>
        <v>8.0976381330259237E-2</v>
      </c>
    </row>
    <row r="203" spans="1:7" x14ac:dyDescent="0.25">
      <c r="A203" s="25" t="s">
        <v>742</v>
      </c>
      <c r="B203" s="25" t="s">
        <v>743</v>
      </c>
      <c r="C203" s="103">
        <v>4502.2360349999999</v>
      </c>
      <c r="D203" s="103">
        <v>67394</v>
      </c>
      <c r="F203" s="117">
        <f t="shared" si="5"/>
        <v>0.11427330085791237</v>
      </c>
      <c r="G203" s="117">
        <f t="shared" si="6"/>
        <v>0.11292257580225731</v>
      </c>
    </row>
    <row r="204" spans="1:7" x14ac:dyDescent="0.25">
      <c r="A204" s="25" t="s">
        <v>744</v>
      </c>
      <c r="B204" s="25" t="s">
        <v>745</v>
      </c>
      <c r="C204" s="103">
        <v>9049.1463110000004</v>
      </c>
      <c r="D204" s="103">
        <v>117804</v>
      </c>
      <c r="F204" s="117">
        <f t="shared" si="5"/>
        <v>0.22968049894882309</v>
      </c>
      <c r="G204" s="117">
        <f t="shared" si="6"/>
        <v>0.19738746950483901</v>
      </c>
    </row>
    <row r="205" spans="1:7" x14ac:dyDescent="0.25">
      <c r="A205" s="25" t="s">
        <v>746</v>
      </c>
      <c r="B205" s="25" t="s">
        <v>747</v>
      </c>
      <c r="C205" s="103">
        <v>7459.1215010000005</v>
      </c>
      <c r="D205" s="103">
        <v>92991</v>
      </c>
      <c r="F205" s="117">
        <f t="shared" si="5"/>
        <v>0.18932335594872826</v>
      </c>
      <c r="G205" s="117">
        <f t="shared" si="6"/>
        <v>0.15581184150558966</v>
      </c>
    </row>
    <row r="206" spans="1:7" x14ac:dyDescent="0.25">
      <c r="A206" s="25" t="s">
        <v>748</v>
      </c>
      <c r="B206" s="25" t="s">
        <v>749</v>
      </c>
      <c r="C206" s="103">
        <v>8292.5101319999994</v>
      </c>
      <c r="D206" s="103">
        <v>84084</v>
      </c>
      <c r="F206" s="117">
        <f t="shared" si="5"/>
        <v>0.21047597189811099</v>
      </c>
      <c r="G206" s="117">
        <f t="shared" si="6"/>
        <v>0.1408876437629018</v>
      </c>
    </row>
    <row r="207" spans="1:7" x14ac:dyDescent="0.25">
      <c r="A207" s="25" t="s">
        <v>750</v>
      </c>
      <c r="B207" s="25" t="s">
        <v>751</v>
      </c>
      <c r="C207" s="103">
        <v>454.58686599999999</v>
      </c>
      <c r="D207" s="103">
        <v>4255</v>
      </c>
      <c r="F207" s="117">
        <f t="shared" si="5"/>
        <v>1.1538076036138673E-2</v>
      </c>
      <c r="G207" s="117">
        <f t="shared" si="6"/>
        <v>7.1295005495831208E-3</v>
      </c>
    </row>
    <row r="208" spans="1:7" x14ac:dyDescent="0.25">
      <c r="A208" s="25" t="s">
        <v>752</v>
      </c>
      <c r="B208" s="52" t="s">
        <v>96</v>
      </c>
      <c r="C208" s="103">
        <f>SUM(C200:C207)</f>
        <v>39398.844710000005</v>
      </c>
      <c r="D208" s="103">
        <f>SUM(D200:D207)</f>
        <v>596816</v>
      </c>
      <c r="F208" s="112">
        <f>SUM(F200:F207)</f>
        <v>0.99999999999999989</v>
      </c>
      <c r="G208" s="112">
        <f>SUM(G200:G207)</f>
        <v>1</v>
      </c>
    </row>
    <row r="209" spans="1:7" hidden="1" outlineLevel="1" x14ac:dyDescent="0.25">
      <c r="A209" s="25" t="s">
        <v>753</v>
      </c>
      <c r="B209" s="54" t="s">
        <v>754</v>
      </c>
      <c r="F209" s="117">
        <f t="shared" si="5"/>
        <v>0</v>
      </c>
      <c r="G209" s="117">
        <f t="shared" si="6"/>
        <v>0</v>
      </c>
    </row>
    <row r="210" spans="1:7" hidden="1" outlineLevel="1" x14ac:dyDescent="0.25">
      <c r="A210" s="25" t="s">
        <v>755</v>
      </c>
      <c r="B210" s="54" t="s">
        <v>756</v>
      </c>
      <c r="F210" s="117">
        <f t="shared" si="5"/>
        <v>0</v>
      </c>
      <c r="G210" s="117">
        <f t="shared" si="6"/>
        <v>0</v>
      </c>
    </row>
    <row r="211" spans="1:7" hidden="1" outlineLevel="1" x14ac:dyDescent="0.25">
      <c r="A211" s="25" t="s">
        <v>757</v>
      </c>
      <c r="B211" s="54" t="s">
        <v>758</v>
      </c>
      <c r="F211" s="117">
        <f t="shared" si="5"/>
        <v>0</v>
      </c>
      <c r="G211" s="117">
        <f t="shared" si="6"/>
        <v>0</v>
      </c>
    </row>
    <row r="212" spans="1:7" hidden="1" outlineLevel="1" x14ac:dyDescent="0.25">
      <c r="A212" s="25" t="s">
        <v>759</v>
      </c>
      <c r="B212" s="54" t="s">
        <v>760</v>
      </c>
      <c r="F212" s="117">
        <f t="shared" si="5"/>
        <v>0</v>
      </c>
      <c r="G212" s="117">
        <f t="shared" si="6"/>
        <v>0</v>
      </c>
    </row>
    <row r="213" spans="1:7" hidden="1" outlineLevel="1" x14ac:dyDescent="0.25">
      <c r="A213" s="25" t="s">
        <v>761</v>
      </c>
      <c r="B213" s="54" t="s">
        <v>762</v>
      </c>
      <c r="F213" s="117">
        <f t="shared" si="5"/>
        <v>0</v>
      </c>
      <c r="G213" s="117">
        <f t="shared" si="6"/>
        <v>0</v>
      </c>
    </row>
    <row r="214" spans="1:7" hidden="1" outlineLevel="1" x14ac:dyDescent="0.25">
      <c r="A214" s="25" t="s">
        <v>763</v>
      </c>
      <c r="B214" s="54" t="s">
        <v>764</v>
      </c>
      <c r="F214" s="117">
        <f t="shared" si="5"/>
        <v>0</v>
      </c>
      <c r="G214" s="117">
        <f t="shared" si="6"/>
        <v>0</v>
      </c>
    </row>
    <row r="215" spans="1:7" hidden="1" outlineLevel="1" x14ac:dyDescent="0.25">
      <c r="A215" s="25" t="s">
        <v>765</v>
      </c>
      <c r="B215" s="54"/>
      <c r="F215" s="117"/>
      <c r="G215" s="117"/>
    </row>
    <row r="216" spans="1:7" hidden="1" outlineLevel="1" x14ac:dyDescent="0.25">
      <c r="A216" s="25" t="s">
        <v>766</v>
      </c>
      <c r="B216" s="54"/>
      <c r="F216" s="117"/>
      <c r="G216" s="117"/>
    </row>
    <row r="217" spans="1:7" hidden="1" outlineLevel="1" x14ac:dyDescent="0.25">
      <c r="A217" s="25" t="s">
        <v>767</v>
      </c>
      <c r="B217" s="54"/>
      <c r="F217" s="117"/>
      <c r="G217" s="117"/>
    </row>
    <row r="218" spans="1:7" ht="15" customHeight="1" collapsed="1" x14ac:dyDescent="0.25">
      <c r="A218" s="43"/>
      <c r="B218" s="44" t="s">
        <v>768</v>
      </c>
      <c r="C218" s="43" t="s">
        <v>701</v>
      </c>
      <c r="D218" s="43" t="s">
        <v>702</v>
      </c>
      <c r="E218" s="45"/>
      <c r="F218" s="129" t="s">
        <v>528</v>
      </c>
      <c r="G218" s="129" t="s">
        <v>703</v>
      </c>
    </row>
    <row r="219" spans="1:7" x14ac:dyDescent="0.25">
      <c r="A219" s="25" t="s">
        <v>769</v>
      </c>
      <c r="B219" s="25" t="s">
        <v>734</v>
      </c>
      <c r="C219" s="556">
        <v>0.73729999999999996</v>
      </c>
      <c r="G219" s="105"/>
    </row>
    <row r="220" spans="1:7" x14ac:dyDescent="0.25">
      <c r="C220" s="38"/>
      <c r="G220" s="105"/>
    </row>
    <row r="221" spans="1:7" x14ac:dyDescent="0.25">
      <c r="B221" s="41" t="s">
        <v>735</v>
      </c>
      <c r="G221" s="105"/>
    </row>
    <row r="222" spans="1:7" x14ac:dyDescent="0.25">
      <c r="A222" s="25" t="s">
        <v>770</v>
      </c>
      <c r="B222" s="25" t="s">
        <v>737</v>
      </c>
      <c r="C222" s="555">
        <v>5027.0389189999996</v>
      </c>
      <c r="D222" s="109">
        <v>157633</v>
      </c>
      <c r="F222" s="117">
        <f>IF($C$230=0,"",IF(C222="[Mark as ND1 if not relevant]","",C222/$C$230))</f>
        <v>0.1275935615847251</v>
      </c>
      <c r="G222" s="117">
        <f>IF($D$230=0,"",IF(D222="[Mark as ND1 if not relevant]","",D222/$D$230))</f>
        <v>0.26412328087718828</v>
      </c>
    </row>
    <row r="223" spans="1:7" x14ac:dyDescent="0.25">
      <c r="A223" s="25" t="s">
        <v>771</v>
      </c>
      <c r="B223" s="25" t="s">
        <v>739</v>
      </c>
      <c r="C223" s="555">
        <v>2072.8121169999999</v>
      </c>
      <c r="D223" s="109">
        <v>33194</v>
      </c>
      <c r="F223" s="117">
        <f t="shared" ref="F223:F229" si="7">IF($C$230=0,"",IF(C223="[Mark as ND1 if not relevant]","",C223/$C$230))</f>
        <v>5.2610987256214617E-2</v>
      </c>
      <c r="G223" s="117">
        <f t="shared" ref="G223:G229" si="8">IF($D$230=0,"",IF(D223="[Mark as ND1 if not relevant]","",D223/$D$230))</f>
        <v>5.5618482078228469E-2</v>
      </c>
    </row>
    <row r="224" spans="1:7" x14ac:dyDescent="0.25">
      <c r="A224" s="25" t="s">
        <v>772</v>
      </c>
      <c r="B224" s="25" t="s">
        <v>741</v>
      </c>
      <c r="C224" s="555">
        <v>2710.3606709999999</v>
      </c>
      <c r="D224" s="109">
        <v>38452</v>
      </c>
      <c r="F224" s="117">
        <f t="shared" si="7"/>
        <v>6.879289712378997E-2</v>
      </c>
      <c r="G224" s="117">
        <f t="shared" si="8"/>
        <v>6.4428567598723896E-2</v>
      </c>
    </row>
    <row r="225" spans="1:7" x14ac:dyDescent="0.25">
      <c r="A225" s="25" t="s">
        <v>773</v>
      </c>
      <c r="B225" s="25" t="s">
        <v>743</v>
      </c>
      <c r="C225" s="555">
        <v>3255.1246970000002</v>
      </c>
      <c r="D225" s="109">
        <v>46160</v>
      </c>
      <c r="F225" s="117">
        <f t="shared" si="7"/>
        <v>8.2619800678855493E-2</v>
      </c>
      <c r="G225" s="117">
        <f t="shared" si="8"/>
        <v>7.7343770944478696E-2</v>
      </c>
    </row>
    <row r="226" spans="1:7" x14ac:dyDescent="0.25">
      <c r="A226" s="25" t="s">
        <v>774</v>
      </c>
      <c r="B226" s="25" t="s">
        <v>745</v>
      </c>
      <c r="C226" s="555">
        <v>11300.37161</v>
      </c>
      <c r="D226" s="109">
        <v>153236</v>
      </c>
      <c r="F226" s="117">
        <f t="shared" si="7"/>
        <v>0.28681987233105288</v>
      </c>
      <c r="G226" s="117">
        <f t="shared" si="8"/>
        <v>0.25675585104956972</v>
      </c>
    </row>
    <row r="227" spans="1:7" x14ac:dyDescent="0.25">
      <c r="A227" s="25" t="s">
        <v>775</v>
      </c>
      <c r="B227" s="25" t="s">
        <v>747</v>
      </c>
      <c r="C227" s="555">
        <f>2350.280083+2119.127003</f>
        <v>4469.4070860000002</v>
      </c>
      <c r="D227" s="109">
        <f>27385+24144</f>
        <v>51529</v>
      </c>
      <c r="F227" s="117">
        <f t="shared" si="7"/>
        <v>0.11344005436667433</v>
      </c>
      <c r="G227" s="117">
        <f t="shared" si="8"/>
        <v>8.6339843435832814E-2</v>
      </c>
    </row>
    <row r="228" spans="1:7" x14ac:dyDescent="0.25">
      <c r="A228" s="25" t="s">
        <v>776</v>
      </c>
      <c r="B228" s="25" t="s">
        <v>749</v>
      </c>
      <c r="C228" s="555">
        <f>2626.457738+6110.10677</f>
        <v>8736.5645079999995</v>
      </c>
      <c r="D228" s="109">
        <f>28019+67772</f>
        <v>95791</v>
      </c>
      <c r="F228" s="117">
        <f t="shared" si="7"/>
        <v>0.2217467180087335</v>
      </c>
      <c r="G228" s="117">
        <f t="shared" si="8"/>
        <v>0.16050340473445751</v>
      </c>
    </row>
    <row r="229" spans="1:7" x14ac:dyDescent="0.25">
      <c r="A229" s="25" t="s">
        <v>777</v>
      </c>
      <c r="B229" s="25" t="s">
        <v>751</v>
      </c>
      <c r="C229" s="555">
        <v>1827.165103</v>
      </c>
      <c r="D229" s="109">
        <v>20821</v>
      </c>
      <c r="F229" s="117">
        <f t="shared" si="7"/>
        <v>4.6376108649953958E-2</v>
      </c>
      <c r="G229" s="117">
        <f t="shared" si="8"/>
        <v>3.4886799281520602E-2</v>
      </c>
    </row>
    <row r="230" spans="1:7" x14ac:dyDescent="0.25">
      <c r="A230" s="25" t="s">
        <v>778</v>
      </c>
      <c r="B230" s="52" t="s">
        <v>96</v>
      </c>
      <c r="C230" s="116">
        <f>SUM(C222:C229)</f>
        <v>39398.844711000005</v>
      </c>
      <c r="D230" s="109">
        <f>SUM(D222:D229)</f>
        <v>596816</v>
      </c>
      <c r="F230" s="112">
        <f>SUM(F222:F229)</f>
        <v>0.99999999999999989</v>
      </c>
      <c r="G230" s="112">
        <f>SUM(G222:G229)</f>
        <v>0.99999999999999989</v>
      </c>
    </row>
    <row r="231" spans="1:7" hidden="1" outlineLevel="1" x14ac:dyDescent="0.25">
      <c r="A231" s="25" t="s">
        <v>779</v>
      </c>
      <c r="B231" s="54" t="s">
        <v>754</v>
      </c>
      <c r="F231" s="117">
        <f t="shared" ref="F231:F236" si="9">IF($C$230=0,"",IF(C231="[for completion]","",C231/$C$230))</f>
        <v>0</v>
      </c>
      <c r="G231" s="117">
        <f t="shared" ref="G231:G236" si="10">IF($D$230=0,"",IF(D231="[for completion]","",D231/$D$230))</f>
        <v>0</v>
      </c>
    </row>
    <row r="232" spans="1:7" hidden="1" outlineLevel="1" x14ac:dyDescent="0.25">
      <c r="A232" s="25" t="s">
        <v>780</v>
      </c>
      <c r="B232" s="54" t="s">
        <v>756</v>
      </c>
      <c r="F232" s="117">
        <f t="shared" si="9"/>
        <v>0</v>
      </c>
      <c r="G232" s="117">
        <f t="shared" si="10"/>
        <v>0</v>
      </c>
    </row>
    <row r="233" spans="1:7" hidden="1" outlineLevel="1" x14ac:dyDescent="0.25">
      <c r="A233" s="25" t="s">
        <v>781</v>
      </c>
      <c r="B233" s="54" t="s">
        <v>758</v>
      </c>
      <c r="F233" s="117">
        <f t="shared" si="9"/>
        <v>0</v>
      </c>
      <c r="G233" s="117">
        <f t="shared" si="10"/>
        <v>0</v>
      </c>
    </row>
    <row r="234" spans="1:7" hidden="1" outlineLevel="1" x14ac:dyDescent="0.25">
      <c r="A234" s="25" t="s">
        <v>782</v>
      </c>
      <c r="B234" s="54" t="s">
        <v>760</v>
      </c>
      <c r="F234" s="117">
        <f t="shared" si="9"/>
        <v>0</v>
      </c>
      <c r="G234" s="117">
        <f t="shared" si="10"/>
        <v>0</v>
      </c>
    </row>
    <row r="235" spans="1:7" hidden="1" outlineLevel="1" x14ac:dyDescent="0.25">
      <c r="A235" s="25" t="s">
        <v>783</v>
      </c>
      <c r="B235" s="54" t="s">
        <v>762</v>
      </c>
      <c r="F235" s="117">
        <f t="shared" si="9"/>
        <v>0</v>
      </c>
      <c r="G235" s="117">
        <f t="shared" si="10"/>
        <v>0</v>
      </c>
    </row>
    <row r="236" spans="1:7" hidden="1" outlineLevel="1" x14ac:dyDescent="0.25">
      <c r="A236" s="25" t="s">
        <v>784</v>
      </c>
      <c r="B236" s="54" t="s">
        <v>764</v>
      </c>
      <c r="F236" s="117">
        <f t="shared" si="9"/>
        <v>0</v>
      </c>
      <c r="G236" s="117">
        <f t="shared" si="10"/>
        <v>0</v>
      </c>
    </row>
    <row r="237" spans="1:7" hidden="1" outlineLevel="1" x14ac:dyDescent="0.25">
      <c r="A237" s="25" t="s">
        <v>785</v>
      </c>
      <c r="B237" s="54"/>
      <c r="F237" s="117"/>
      <c r="G237" s="117"/>
    </row>
    <row r="238" spans="1:7" hidden="1" outlineLevel="1" x14ac:dyDescent="0.25">
      <c r="A238" s="25" t="s">
        <v>786</v>
      </c>
      <c r="B238" s="54"/>
      <c r="F238" s="117"/>
      <c r="G238" s="117"/>
    </row>
    <row r="239" spans="1:7" hidden="1" outlineLevel="1" x14ac:dyDescent="0.25">
      <c r="A239" s="25" t="s">
        <v>787</v>
      </c>
      <c r="B239" s="54"/>
      <c r="F239" s="117"/>
      <c r="G239" s="117"/>
    </row>
    <row r="240" spans="1:7" ht="15" customHeight="1" collapsed="1" x14ac:dyDescent="0.25">
      <c r="A240" s="43"/>
      <c r="B240" s="44" t="s">
        <v>788</v>
      </c>
      <c r="C240" s="43" t="s">
        <v>528</v>
      </c>
      <c r="D240" s="43"/>
      <c r="E240" s="45"/>
      <c r="F240" s="129"/>
      <c r="G240" s="129"/>
    </row>
    <row r="241" spans="1:14" x14ac:dyDescent="0.25">
      <c r="A241" s="25" t="s">
        <v>789</v>
      </c>
      <c r="B241" s="25" t="s">
        <v>790</v>
      </c>
      <c r="C241" s="105">
        <v>0.74009999999999998</v>
      </c>
      <c r="E241" s="60"/>
      <c r="F241" s="112"/>
      <c r="G241" s="112"/>
    </row>
    <row r="242" spans="1:14" x14ac:dyDescent="0.25">
      <c r="A242" s="25" t="s">
        <v>791</v>
      </c>
      <c r="B242" s="25" t="s">
        <v>792</v>
      </c>
      <c r="C242" s="105">
        <v>1.3299999999999999E-2</v>
      </c>
      <c r="E242" s="60"/>
      <c r="F242" s="112"/>
    </row>
    <row r="243" spans="1:14" x14ac:dyDescent="0.25">
      <c r="A243" s="25" t="s">
        <v>793</v>
      </c>
      <c r="B243" s="25" t="s">
        <v>794</v>
      </c>
      <c r="C243" s="105">
        <v>0.23169999999999999</v>
      </c>
      <c r="E243" s="60"/>
      <c r="F243" s="112"/>
    </row>
    <row r="244" spans="1:14" x14ac:dyDescent="0.25">
      <c r="A244" s="25" t="s">
        <v>795</v>
      </c>
      <c r="B244" s="41" t="s">
        <v>1331</v>
      </c>
      <c r="C244" s="105"/>
      <c r="D244" s="38"/>
      <c r="E244" s="38"/>
      <c r="F244" s="121"/>
      <c r="G244" s="121"/>
      <c r="H244" s="23"/>
      <c r="I244" s="25"/>
      <c r="J244" s="25"/>
      <c r="K244" s="25"/>
      <c r="L244" s="23"/>
      <c r="M244" s="23"/>
      <c r="N244" s="23"/>
    </row>
    <row r="245" spans="1:14" x14ac:dyDescent="0.25">
      <c r="A245" s="25" t="s">
        <v>1339</v>
      </c>
      <c r="B245" s="25" t="s">
        <v>94</v>
      </c>
      <c r="C245" s="105">
        <v>1.4999999999999999E-2</v>
      </c>
      <c r="E245" s="60"/>
      <c r="F245" s="112"/>
    </row>
    <row r="246" spans="1:14" outlineLevel="1" x14ac:dyDescent="0.25">
      <c r="A246" s="25" t="s">
        <v>796</v>
      </c>
      <c r="B246" s="54" t="s">
        <v>797</v>
      </c>
      <c r="C246" s="105">
        <v>0.51819999999999999</v>
      </c>
      <c r="E246" s="60"/>
      <c r="F246" s="112"/>
    </row>
    <row r="247" spans="1:14" outlineLevel="1" x14ac:dyDescent="0.25">
      <c r="A247" s="25" t="s">
        <v>798</v>
      </c>
      <c r="B247" s="54" t="s">
        <v>799</v>
      </c>
      <c r="C247" s="55"/>
      <c r="E247" s="60"/>
      <c r="F247" s="112"/>
    </row>
    <row r="248" spans="1:14" outlineLevel="1" x14ac:dyDescent="0.25">
      <c r="A248" s="25" t="s">
        <v>800</v>
      </c>
      <c r="B248" s="54" t="s">
        <v>801</v>
      </c>
      <c r="E248" s="60"/>
      <c r="F248" s="112"/>
    </row>
    <row r="249" spans="1:14" outlineLevel="1" x14ac:dyDescent="0.25">
      <c r="A249" s="25" t="s">
        <v>802</v>
      </c>
      <c r="B249" s="54" t="s">
        <v>803</v>
      </c>
      <c r="E249" s="60"/>
      <c r="F249" s="112"/>
    </row>
    <row r="250" spans="1:14" outlineLevel="1" x14ac:dyDescent="0.25">
      <c r="A250" s="25" t="s">
        <v>804</v>
      </c>
      <c r="B250" s="54" t="s">
        <v>805</v>
      </c>
      <c r="E250" s="60"/>
      <c r="F250" s="112"/>
    </row>
    <row r="251" spans="1:14" outlineLevel="1" x14ac:dyDescent="0.25">
      <c r="A251" s="25" t="s">
        <v>806</v>
      </c>
      <c r="B251" s="54" t="s">
        <v>98</v>
      </c>
      <c r="E251" s="60"/>
      <c r="F251" s="112"/>
    </row>
    <row r="252" spans="1:14" outlineLevel="1" x14ac:dyDescent="0.25">
      <c r="A252" s="25" t="s">
        <v>807</v>
      </c>
      <c r="B252" s="54" t="s">
        <v>98</v>
      </c>
      <c r="E252" s="60"/>
      <c r="F252" s="112"/>
    </row>
    <row r="253" spans="1:14" outlineLevel="1" x14ac:dyDescent="0.25">
      <c r="A253" s="25" t="s">
        <v>808</v>
      </c>
      <c r="B253" s="54" t="s">
        <v>98</v>
      </c>
      <c r="E253" s="60"/>
      <c r="F253" s="112"/>
    </row>
    <row r="254" spans="1:14" outlineLevel="1" x14ac:dyDescent="0.25">
      <c r="A254" s="25" t="s">
        <v>809</v>
      </c>
      <c r="B254" s="54" t="s">
        <v>98</v>
      </c>
      <c r="E254" s="60"/>
      <c r="F254" s="112"/>
    </row>
    <row r="255" spans="1:14" outlineLevel="1" x14ac:dyDescent="0.25">
      <c r="A255" s="25" t="s">
        <v>810</v>
      </c>
      <c r="B255" s="54" t="s">
        <v>98</v>
      </c>
      <c r="E255" s="60"/>
      <c r="F255" s="112"/>
    </row>
    <row r="256" spans="1:14" outlineLevel="1" x14ac:dyDescent="0.25">
      <c r="A256" s="25" t="s">
        <v>811</v>
      </c>
      <c r="B256" s="54" t="s">
        <v>98</v>
      </c>
      <c r="E256" s="60"/>
      <c r="F256" s="112"/>
    </row>
    <row r="257" spans="1:7" ht="15" customHeight="1" x14ac:dyDescent="0.25">
      <c r="A257" s="43"/>
      <c r="B257" s="44" t="s">
        <v>812</v>
      </c>
      <c r="C257" s="43" t="s">
        <v>528</v>
      </c>
      <c r="D257" s="43"/>
      <c r="E257" s="45"/>
      <c r="F257" s="129"/>
      <c r="G257" s="126"/>
    </row>
    <row r="258" spans="1:7" x14ac:dyDescent="0.25">
      <c r="A258" s="25" t="s">
        <v>7</v>
      </c>
      <c r="B258" s="25" t="s">
        <v>1332</v>
      </c>
      <c r="C258" s="105">
        <v>0.88339999999999996</v>
      </c>
      <c r="E258" s="23"/>
      <c r="F258" s="115"/>
    </row>
    <row r="259" spans="1:7" x14ac:dyDescent="0.25">
      <c r="A259" s="25" t="s">
        <v>813</v>
      </c>
      <c r="B259" s="25" t="s">
        <v>814</v>
      </c>
      <c r="C259" s="105">
        <v>0.1166</v>
      </c>
      <c r="E259" s="23"/>
      <c r="F259" s="115"/>
    </row>
    <row r="260" spans="1:7" x14ac:dyDescent="0.25">
      <c r="A260" s="25" t="s">
        <v>815</v>
      </c>
      <c r="B260" s="25" t="s">
        <v>94</v>
      </c>
      <c r="E260" s="23"/>
      <c r="F260" s="115"/>
    </row>
    <row r="261" spans="1:7" hidden="1" outlineLevel="1" x14ac:dyDescent="0.25">
      <c r="A261" s="25" t="s">
        <v>816</v>
      </c>
      <c r="E261" s="23"/>
      <c r="F261" s="115"/>
    </row>
    <row r="262" spans="1:7" hidden="1" outlineLevel="1" x14ac:dyDescent="0.25">
      <c r="A262" s="25" t="s">
        <v>817</v>
      </c>
      <c r="E262" s="23"/>
      <c r="F262" s="115"/>
    </row>
    <row r="263" spans="1:7" hidden="1" outlineLevel="1" x14ac:dyDescent="0.25">
      <c r="A263" s="25" t="s">
        <v>818</v>
      </c>
      <c r="E263" s="23"/>
      <c r="F263" s="115"/>
    </row>
    <row r="264" spans="1:7" hidden="1" outlineLevel="1" x14ac:dyDescent="0.25">
      <c r="A264" s="25" t="s">
        <v>819</v>
      </c>
      <c r="E264" s="23"/>
      <c r="F264" s="115"/>
    </row>
    <row r="265" spans="1:7" hidden="1" outlineLevel="1" x14ac:dyDescent="0.25">
      <c r="A265" s="25" t="s">
        <v>820</v>
      </c>
      <c r="E265" s="23"/>
      <c r="F265" s="115"/>
    </row>
    <row r="266" spans="1:7" hidden="1" outlineLevel="1" x14ac:dyDescent="0.25">
      <c r="A266" s="25" t="s">
        <v>821</v>
      </c>
      <c r="E266" s="23"/>
      <c r="F266" s="115"/>
    </row>
    <row r="267" spans="1:7" ht="18.75" collapsed="1" x14ac:dyDescent="0.25">
      <c r="A267" s="75"/>
      <c r="B267" s="76" t="s">
        <v>822</v>
      </c>
      <c r="C267" s="75"/>
      <c r="D267" s="75"/>
      <c r="E267" s="75"/>
      <c r="F267" s="138"/>
      <c r="G267" s="138"/>
    </row>
    <row r="268" spans="1:7" ht="15" customHeight="1" x14ac:dyDescent="0.25">
      <c r="A268" s="43"/>
      <c r="B268" s="44" t="s">
        <v>823</v>
      </c>
      <c r="C268" s="43" t="s">
        <v>701</v>
      </c>
      <c r="D268" s="43" t="s">
        <v>702</v>
      </c>
      <c r="E268" s="43"/>
      <c r="F268" s="129" t="s">
        <v>529</v>
      </c>
      <c r="G268" s="129" t="s">
        <v>703</v>
      </c>
    </row>
    <row r="269" spans="1:7" x14ac:dyDescent="0.25">
      <c r="A269" s="25" t="s">
        <v>824</v>
      </c>
      <c r="B269" s="25" t="s">
        <v>705</v>
      </c>
      <c r="C269" s="103">
        <v>1398.586425</v>
      </c>
      <c r="D269" s="25">
        <v>200</v>
      </c>
      <c r="E269" s="38"/>
      <c r="F269" s="121"/>
      <c r="G269" s="121"/>
    </row>
    <row r="270" spans="1:7" x14ac:dyDescent="0.25">
      <c r="A270" s="38"/>
      <c r="D270" s="38"/>
      <c r="E270" s="38"/>
      <c r="F270" s="121"/>
      <c r="G270" s="121"/>
    </row>
    <row r="271" spans="1:7" x14ac:dyDescent="0.25">
      <c r="B271" s="25" t="s">
        <v>706</v>
      </c>
      <c r="D271" s="38"/>
      <c r="E271" s="38"/>
      <c r="F271" s="121"/>
      <c r="G271" s="121"/>
    </row>
    <row r="272" spans="1:7" x14ac:dyDescent="0.25">
      <c r="A272" s="25" t="s">
        <v>825</v>
      </c>
      <c r="B272" s="41" t="s">
        <v>1376</v>
      </c>
      <c r="C272" s="111">
        <v>11.030773</v>
      </c>
      <c r="D272" s="25">
        <v>100</v>
      </c>
      <c r="E272" s="38"/>
      <c r="F272" s="117">
        <f t="shared" ref="F272:F277" si="11">IF($C$296=0,"",IF(C272="[for completion]","",C272/$C$296))</f>
        <v>3.9435435675703776E-2</v>
      </c>
      <c r="G272" s="117">
        <f t="shared" ref="G272:G277" si="12">IF($D$296=0,"",IF(D272="[for completion]","",D272/$D$296))</f>
        <v>0.5</v>
      </c>
    </row>
    <row r="273" spans="1:7" x14ac:dyDescent="0.25">
      <c r="A273" s="25" t="s">
        <v>826</v>
      </c>
      <c r="B273" s="41" t="s">
        <v>1377</v>
      </c>
      <c r="C273" s="111">
        <v>11.306526</v>
      </c>
      <c r="D273" s="25">
        <v>39</v>
      </c>
      <c r="E273" s="38"/>
      <c r="F273" s="117">
        <f t="shared" si="11"/>
        <v>4.0421263205096529E-2</v>
      </c>
      <c r="G273" s="117">
        <f t="shared" si="12"/>
        <v>0.19500000000000001</v>
      </c>
    </row>
    <row r="274" spans="1:7" x14ac:dyDescent="0.25">
      <c r="A274" s="25" t="s">
        <v>827</v>
      </c>
      <c r="B274" s="41" t="s">
        <v>1378</v>
      </c>
      <c r="C274" s="111">
        <v>6.7667390000000003</v>
      </c>
      <c r="D274" s="25">
        <v>13</v>
      </c>
      <c r="E274" s="38"/>
      <c r="F274" s="117">
        <f t="shared" si="11"/>
        <v>2.4191350920626877E-2</v>
      </c>
      <c r="G274" s="117">
        <f t="shared" si="12"/>
        <v>6.5000000000000002E-2</v>
      </c>
    </row>
    <row r="275" spans="1:7" x14ac:dyDescent="0.25">
      <c r="A275" s="25" t="s">
        <v>828</v>
      </c>
      <c r="B275" s="41" t="s">
        <v>1379</v>
      </c>
      <c r="C275" s="111">
        <v>1.5</v>
      </c>
      <c r="D275" s="25">
        <v>2</v>
      </c>
      <c r="E275" s="38"/>
      <c r="F275" s="117">
        <f t="shared" si="11"/>
        <v>5.3625574122099749E-3</v>
      </c>
      <c r="G275" s="117">
        <f t="shared" si="12"/>
        <v>0.01</v>
      </c>
    </row>
    <row r="276" spans="1:7" x14ac:dyDescent="0.25">
      <c r="A276" s="25" t="s">
        <v>829</v>
      </c>
      <c r="B276" s="41" t="s">
        <v>1380</v>
      </c>
      <c r="C276" s="111">
        <v>1.674072</v>
      </c>
      <c r="D276" s="25">
        <v>2</v>
      </c>
      <c r="E276" s="38"/>
      <c r="F276" s="117">
        <f t="shared" si="11"/>
        <v>5.9848714747821182E-3</v>
      </c>
      <c r="G276" s="117">
        <f t="shared" si="12"/>
        <v>0.01</v>
      </c>
    </row>
    <row r="277" spans="1:7" x14ac:dyDescent="0.25">
      <c r="A277" s="25" t="s">
        <v>830</v>
      </c>
      <c r="B277" s="41" t="s">
        <v>1381</v>
      </c>
      <c r="C277" s="111">
        <v>247.43917500000001</v>
      </c>
      <c r="D277" s="25">
        <v>44</v>
      </c>
      <c r="E277" s="38"/>
      <c r="F277" s="117">
        <f t="shared" si="11"/>
        <v>0.88460452131158074</v>
      </c>
      <c r="G277" s="117">
        <f t="shared" si="12"/>
        <v>0.22</v>
      </c>
    </row>
    <row r="278" spans="1:7" x14ac:dyDescent="0.25">
      <c r="A278" s="25" t="s">
        <v>831</v>
      </c>
      <c r="B278" s="41"/>
      <c r="E278" s="38"/>
      <c r="F278" s="117"/>
      <c r="G278" s="117"/>
    </row>
    <row r="279" spans="1:7" x14ac:dyDescent="0.25">
      <c r="A279" s="25" t="s">
        <v>832</v>
      </c>
      <c r="B279" s="41"/>
      <c r="E279" s="38"/>
      <c r="F279" s="117"/>
      <c r="G279" s="117"/>
    </row>
    <row r="280" spans="1:7" x14ac:dyDescent="0.25">
      <c r="A280" s="25" t="s">
        <v>833</v>
      </c>
      <c r="B280" s="41"/>
      <c r="E280" s="38"/>
      <c r="F280" s="117"/>
      <c r="G280" s="117"/>
    </row>
    <row r="281" spans="1:7" x14ac:dyDescent="0.25">
      <c r="A281" s="25" t="s">
        <v>834</v>
      </c>
      <c r="B281" s="41"/>
      <c r="E281" s="41"/>
      <c r="F281" s="117"/>
      <c r="G281" s="117"/>
    </row>
    <row r="282" spans="1:7" x14ac:dyDescent="0.25">
      <c r="A282" s="25" t="s">
        <v>835</v>
      </c>
      <c r="B282" s="41"/>
      <c r="E282" s="41"/>
      <c r="F282" s="117"/>
      <c r="G282" s="117"/>
    </row>
    <row r="283" spans="1:7" x14ac:dyDescent="0.25">
      <c r="A283" s="25" t="s">
        <v>836</v>
      </c>
      <c r="B283" s="41"/>
      <c r="E283" s="41"/>
      <c r="F283" s="117"/>
      <c r="G283" s="117"/>
    </row>
    <row r="284" spans="1:7" x14ac:dyDescent="0.25">
      <c r="A284" s="25" t="s">
        <v>837</v>
      </c>
      <c r="B284" s="41"/>
      <c r="E284" s="41"/>
      <c r="F284" s="117"/>
      <c r="G284" s="117"/>
    </row>
    <row r="285" spans="1:7" x14ac:dyDescent="0.25">
      <c r="A285" s="25" t="s">
        <v>838</v>
      </c>
      <c r="B285" s="41"/>
      <c r="E285" s="41"/>
      <c r="F285" s="117"/>
      <c r="G285" s="117"/>
    </row>
    <row r="286" spans="1:7" x14ac:dyDescent="0.25">
      <c r="A286" s="25" t="s">
        <v>839</v>
      </c>
      <c r="B286" s="41"/>
      <c r="E286" s="41"/>
      <c r="F286" s="117"/>
      <c r="G286" s="117"/>
    </row>
    <row r="287" spans="1:7" x14ac:dyDescent="0.25">
      <c r="A287" s="25" t="s">
        <v>840</v>
      </c>
      <c r="B287" s="41"/>
      <c r="F287" s="117"/>
      <c r="G287" s="117"/>
    </row>
    <row r="288" spans="1:7" x14ac:dyDescent="0.25">
      <c r="A288" s="25" t="s">
        <v>841</v>
      </c>
      <c r="B288" s="41"/>
      <c r="E288" s="60"/>
      <c r="F288" s="117"/>
      <c r="G288" s="117"/>
    </row>
    <row r="289" spans="1:7" x14ac:dyDescent="0.25">
      <c r="A289" s="25" t="s">
        <v>842</v>
      </c>
      <c r="B289" s="41"/>
      <c r="E289" s="60"/>
      <c r="F289" s="117"/>
      <c r="G289" s="117"/>
    </row>
    <row r="290" spans="1:7" x14ac:dyDescent="0.25">
      <c r="A290" s="25" t="s">
        <v>843</v>
      </c>
      <c r="B290" s="41"/>
      <c r="E290" s="60"/>
      <c r="F290" s="117"/>
      <c r="G290" s="117"/>
    </row>
    <row r="291" spans="1:7" x14ac:dyDescent="0.25">
      <c r="A291" s="25" t="s">
        <v>844</v>
      </c>
      <c r="B291" s="41"/>
      <c r="E291" s="60"/>
      <c r="F291" s="117"/>
      <c r="G291" s="117"/>
    </row>
    <row r="292" spans="1:7" x14ac:dyDescent="0.25">
      <c r="A292" s="25" t="s">
        <v>845</v>
      </c>
      <c r="B292" s="41"/>
      <c r="E292" s="60"/>
      <c r="F292" s="117"/>
      <c r="G292" s="117"/>
    </row>
    <row r="293" spans="1:7" x14ac:dyDescent="0.25">
      <c r="A293" s="25" t="s">
        <v>846</v>
      </c>
      <c r="B293" s="41"/>
      <c r="E293" s="60"/>
      <c r="F293" s="117"/>
      <c r="G293" s="117"/>
    </row>
    <row r="294" spans="1:7" x14ac:dyDescent="0.25">
      <c r="A294" s="25" t="s">
        <v>847</v>
      </c>
      <c r="B294" s="41"/>
      <c r="E294" s="60"/>
      <c r="F294" s="117"/>
      <c r="G294" s="117"/>
    </row>
    <row r="295" spans="1:7" x14ac:dyDescent="0.25">
      <c r="A295" s="25" t="s">
        <v>848</v>
      </c>
      <c r="B295" s="41"/>
      <c r="E295" s="60"/>
      <c r="F295" s="117"/>
      <c r="G295" s="117"/>
    </row>
    <row r="296" spans="1:7" x14ac:dyDescent="0.25">
      <c r="A296" s="25" t="s">
        <v>849</v>
      </c>
      <c r="B296" s="52" t="s">
        <v>96</v>
      </c>
      <c r="C296" s="110">
        <f>SUM(C272:C295)</f>
        <v>279.717285</v>
      </c>
      <c r="D296" s="41">
        <f>SUM(D272:D295)</f>
        <v>200</v>
      </c>
      <c r="E296" s="60"/>
      <c r="F296" s="118">
        <f>SUM(F272:F295)</f>
        <v>1</v>
      </c>
      <c r="G296" s="118">
        <f>SUM(G272:G295)</f>
        <v>1</v>
      </c>
    </row>
    <row r="297" spans="1:7" ht="15" customHeight="1" x14ac:dyDescent="0.25">
      <c r="A297" s="43"/>
      <c r="B297" s="44" t="s">
        <v>850</v>
      </c>
      <c r="C297" s="43" t="s">
        <v>701</v>
      </c>
      <c r="D297" s="43" t="s">
        <v>702</v>
      </c>
      <c r="E297" s="43"/>
      <c r="F297" s="129" t="s">
        <v>529</v>
      </c>
      <c r="G297" s="129" t="s">
        <v>703</v>
      </c>
    </row>
    <row r="298" spans="1:7" x14ac:dyDescent="0.25">
      <c r="A298" s="25" t="s">
        <v>851</v>
      </c>
      <c r="B298" s="25" t="s">
        <v>734</v>
      </c>
      <c r="C298" s="105">
        <v>0.90115999999999996</v>
      </c>
      <c r="G298" s="105"/>
    </row>
    <row r="299" spans="1:7" x14ac:dyDescent="0.25">
      <c r="G299" s="105"/>
    </row>
    <row r="300" spans="1:7" x14ac:dyDescent="0.25">
      <c r="B300" s="41" t="s">
        <v>735</v>
      </c>
      <c r="G300" s="105"/>
    </row>
    <row r="301" spans="1:7" x14ac:dyDescent="0.25">
      <c r="A301" s="25" t="s">
        <v>852</v>
      </c>
      <c r="B301" s="25" t="s">
        <v>737</v>
      </c>
      <c r="C301" s="111">
        <v>127.62</v>
      </c>
      <c r="D301" s="25">
        <v>74</v>
      </c>
      <c r="F301" s="117">
        <f>IF($C$309=0,"",IF(C301="[for completion]","",C301/$C$309))</f>
        <v>0.45610615101052654</v>
      </c>
      <c r="G301" s="117">
        <f>IF($D$309=0,"",IF(D301="[for completion]","",D301/$D$309))</f>
        <v>0.37</v>
      </c>
    </row>
    <row r="302" spans="1:7" x14ac:dyDescent="0.25">
      <c r="A302" s="25" t="s">
        <v>853</v>
      </c>
      <c r="B302" s="25" t="s">
        <v>739</v>
      </c>
      <c r="C302" s="111">
        <v>54.174999999999997</v>
      </c>
      <c r="D302" s="25">
        <v>19</v>
      </c>
      <c r="F302" s="117">
        <f t="shared" ref="F302:F315" si="13">IF($C$309=0,"",IF(C302="[for completion]","",C302/$C$309))</f>
        <v>0.19361816902519413</v>
      </c>
      <c r="G302" s="117">
        <f t="shared" ref="G302:G315" si="14">IF($D$309=0,"",IF(D302="[for completion]","",D302/$D$309))</f>
        <v>9.5000000000000001E-2</v>
      </c>
    </row>
    <row r="303" spans="1:7" x14ac:dyDescent="0.25">
      <c r="A303" s="25" t="s">
        <v>854</v>
      </c>
      <c r="B303" s="25" t="s">
        <v>741</v>
      </c>
      <c r="C303" s="111">
        <v>32.284999999999997</v>
      </c>
      <c r="D303" s="25">
        <v>15</v>
      </c>
      <c r="F303" s="117">
        <f t="shared" si="13"/>
        <v>0.11538463473887202</v>
      </c>
      <c r="G303" s="117">
        <f t="shared" si="14"/>
        <v>7.4999999999999997E-2</v>
      </c>
    </row>
    <row r="304" spans="1:7" x14ac:dyDescent="0.25">
      <c r="A304" s="25" t="s">
        <v>855</v>
      </c>
      <c r="B304" s="25" t="s">
        <v>743</v>
      </c>
      <c r="C304" s="111">
        <v>6.1219999999999999</v>
      </c>
      <c r="D304" s="25">
        <v>17</v>
      </c>
      <c r="F304" s="117">
        <f t="shared" si="13"/>
        <v>2.1879657236220366E-2</v>
      </c>
      <c r="G304" s="117">
        <f t="shared" si="14"/>
        <v>8.5000000000000006E-2</v>
      </c>
    </row>
    <row r="305" spans="1:7" x14ac:dyDescent="0.25">
      <c r="A305" s="25" t="s">
        <v>856</v>
      </c>
      <c r="B305" s="25" t="s">
        <v>745</v>
      </c>
      <c r="C305" s="111">
        <v>3.976</v>
      </c>
      <c r="D305" s="25">
        <v>23</v>
      </c>
      <c r="F305" s="117">
        <f t="shared" si="13"/>
        <v>1.4209983203399572E-2</v>
      </c>
      <c r="G305" s="117">
        <f t="shared" si="14"/>
        <v>0.115</v>
      </c>
    </row>
    <row r="306" spans="1:7" x14ac:dyDescent="0.25">
      <c r="A306" s="25" t="s">
        <v>857</v>
      </c>
      <c r="B306" s="25" t="s">
        <v>747</v>
      </c>
      <c r="C306" s="111">
        <v>4.9565470000000005</v>
      </c>
      <c r="D306" s="25">
        <v>23</v>
      </c>
      <c r="F306" s="117">
        <f t="shared" si="13"/>
        <v>1.771439879699712E-2</v>
      </c>
      <c r="G306" s="117">
        <f t="shared" si="14"/>
        <v>0.115</v>
      </c>
    </row>
    <row r="307" spans="1:7" x14ac:dyDescent="0.25">
      <c r="A307" s="25" t="s">
        <v>858</v>
      </c>
      <c r="B307" s="25" t="s">
        <v>749</v>
      </c>
      <c r="C307" s="111">
        <v>21.760017400000002</v>
      </c>
      <c r="D307" s="25">
        <v>18</v>
      </c>
      <c r="F307" s="117">
        <f t="shared" si="13"/>
        <v>7.7768984345996606E-2</v>
      </c>
      <c r="G307" s="117">
        <f t="shared" si="14"/>
        <v>0.09</v>
      </c>
    </row>
    <row r="308" spans="1:7" x14ac:dyDescent="0.25">
      <c r="A308" s="25" t="s">
        <v>859</v>
      </c>
      <c r="B308" s="25" t="s">
        <v>751</v>
      </c>
      <c r="C308" s="111">
        <v>28.908722000000001</v>
      </c>
      <c r="D308" s="25">
        <v>11</v>
      </c>
      <c r="F308" s="117">
        <f t="shared" si="13"/>
        <v>0.10331802164279369</v>
      </c>
      <c r="G308" s="117">
        <f t="shared" si="14"/>
        <v>5.5E-2</v>
      </c>
    </row>
    <row r="309" spans="1:7" x14ac:dyDescent="0.25">
      <c r="A309" s="25" t="s">
        <v>860</v>
      </c>
      <c r="B309" s="52" t="s">
        <v>96</v>
      </c>
      <c r="C309" s="111">
        <f>SUM(C301:C308)</f>
        <v>279.80328639999999</v>
      </c>
      <c r="D309" s="25">
        <f>SUM(D301:D308)</f>
        <v>200</v>
      </c>
      <c r="F309" s="112">
        <f>SUM(F301:F308)</f>
        <v>1</v>
      </c>
      <c r="G309" s="112">
        <f>SUM(G301:G308)</f>
        <v>0.99999999999999989</v>
      </c>
    </row>
    <row r="310" spans="1:7" hidden="1" outlineLevel="1" x14ac:dyDescent="0.25">
      <c r="A310" s="25" t="s">
        <v>861</v>
      </c>
      <c r="B310" s="54" t="s">
        <v>754</v>
      </c>
      <c r="F310" s="117">
        <f t="shared" si="13"/>
        <v>0</v>
      </c>
      <c r="G310" s="117">
        <f t="shared" si="14"/>
        <v>0</v>
      </c>
    </row>
    <row r="311" spans="1:7" hidden="1" outlineLevel="1" x14ac:dyDescent="0.25">
      <c r="A311" s="25" t="s">
        <v>862</v>
      </c>
      <c r="B311" s="54" t="s">
        <v>756</v>
      </c>
      <c r="F311" s="117">
        <f t="shared" si="13"/>
        <v>0</v>
      </c>
      <c r="G311" s="117">
        <f t="shared" si="14"/>
        <v>0</v>
      </c>
    </row>
    <row r="312" spans="1:7" hidden="1" outlineLevel="1" x14ac:dyDescent="0.25">
      <c r="A312" s="25" t="s">
        <v>863</v>
      </c>
      <c r="B312" s="54" t="s">
        <v>758</v>
      </c>
      <c r="F312" s="117">
        <f t="shared" si="13"/>
        <v>0</v>
      </c>
      <c r="G312" s="117">
        <f t="shared" si="14"/>
        <v>0</v>
      </c>
    </row>
    <row r="313" spans="1:7" hidden="1" outlineLevel="1" x14ac:dyDescent="0.25">
      <c r="A313" s="25" t="s">
        <v>864</v>
      </c>
      <c r="B313" s="54" t="s">
        <v>760</v>
      </c>
      <c r="F313" s="117">
        <f t="shared" si="13"/>
        <v>0</v>
      </c>
      <c r="G313" s="117">
        <f t="shared" si="14"/>
        <v>0</v>
      </c>
    </row>
    <row r="314" spans="1:7" hidden="1" outlineLevel="1" x14ac:dyDescent="0.25">
      <c r="A314" s="25" t="s">
        <v>865</v>
      </c>
      <c r="B314" s="54" t="s">
        <v>762</v>
      </c>
      <c r="F314" s="117">
        <f t="shared" si="13"/>
        <v>0</v>
      </c>
      <c r="G314" s="117">
        <f t="shared" si="14"/>
        <v>0</v>
      </c>
    </row>
    <row r="315" spans="1:7" hidden="1" outlineLevel="1" x14ac:dyDescent="0.25">
      <c r="A315" s="25" t="s">
        <v>866</v>
      </c>
      <c r="B315" s="54" t="s">
        <v>764</v>
      </c>
      <c r="F315" s="117">
        <f t="shared" si="13"/>
        <v>0</v>
      </c>
      <c r="G315" s="117">
        <f t="shared" si="14"/>
        <v>0</v>
      </c>
    </row>
    <row r="316" spans="1:7" hidden="1" outlineLevel="1" x14ac:dyDescent="0.25">
      <c r="A316" s="25" t="s">
        <v>867</v>
      </c>
      <c r="B316" s="54"/>
      <c r="F316" s="117"/>
      <c r="G316" s="117"/>
    </row>
    <row r="317" spans="1:7" hidden="1" outlineLevel="1" x14ac:dyDescent="0.25">
      <c r="A317" s="25" t="s">
        <v>868</v>
      </c>
      <c r="B317" s="54"/>
      <c r="F317" s="117"/>
      <c r="G317" s="117"/>
    </row>
    <row r="318" spans="1:7" hidden="1" outlineLevel="1" x14ac:dyDescent="0.25">
      <c r="A318" s="25" t="s">
        <v>869</v>
      </c>
      <c r="B318" s="54"/>
      <c r="F318" s="112"/>
      <c r="G318" s="112"/>
    </row>
    <row r="319" spans="1:7" ht="15" customHeight="1" collapsed="1" x14ac:dyDescent="0.25">
      <c r="A319" s="43"/>
      <c r="B319" s="44" t="s">
        <v>870</v>
      </c>
      <c r="C319" s="43" t="s">
        <v>701</v>
      </c>
      <c r="D319" s="43" t="s">
        <v>702</v>
      </c>
      <c r="E319" s="43"/>
      <c r="F319" s="129" t="s">
        <v>529</v>
      </c>
      <c r="G319" s="129" t="s">
        <v>703</v>
      </c>
    </row>
    <row r="320" spans="1:7" x14ac:dyDescent="0.25">
      <c r="A320" s="25" t="s">
        <v>871</v>
      </c>
      <c r="B320" s="25" t="s">
        <v>734</v>
      </c>
      <c r="C320" s="556">
        <v>0.48530000000000001</v>
      </c>
      <c r="D320" s="100"/>
      <c r="G320" s="105"/>
    </row>
    <row r="321" spans="1:7" x14ac:dyDescent="0.25">
      <c r="C321" s="100"/>
      <c r="D321" s="100"/>
      <c r="G321" s="105"/>
    </row>
    <row r="322" spans="1:7" x14ac:dyDescent="0.25">
      <c r="B322" s="41" t="s">
        <v>735</v>
      </c>
      <c r="C322" s="100"/>
      <c r="D322" s="100"/>
      <c r="G322" s="105"/>
    </row>
    <row r="323" spans="1:7" x14ac:dyDescent="0.25">
      <c r="A323" s="25" t="s">
        <v>872</v>
      </c>
      <c r="B323" s="25" t="s">
        <v>737</v>
      </c>
      <c r="C323" s="561">
        <v>39.256712</v>
      </c>
      <c r="D323" s="100">
        <v>112</v>
      </c>
      <c r="F323" s="117">
        <f>IF($C$331=0,"",IF(C323="[Mark as ND1 if not relevant]","",C323/$C$331))</f>
        <v>0.1403731599156951</v>
      </c>
      <c r="G323" s="117">
        <f>IF($D$331=0,"",IF(D323="[Mark as ND1 if not relevant]","",D323/$D$331))</f>
        <v>0.56000000000000005</v>
      </c>
    </row>
    <row r="324" spans="1:7" x14ac:dyDescent="0.25">
      <c r="A324" s="25" t="s">
        <v>873</v>
      </c>
      <c r="B324" s="25" t="s">
        <v>739</v>
      </c>
      <c r="C324" s="561">
        <v>122.484351</v>
      </c>
      <c r="D324" s="100">
        <v>45</v>
      </c>
      <c r="F324" s="117">
        <f t="shared" ref="F324:F330" si="15">IF($C$331=0,"",IF(C324="[Mark as ND1 if not relevant]","",C324/$C$331))</f>
        <v>0.43797645075555819</v>
      </c>
      <c r="G324" s="117">
        <f t="shared" ref="G324:G330" si="16">IF($D$331=0,"",IF(D324="[Mark as ND1 if not relevant]","",D324/$D$331))</f>
        <v>0.22500000000000001</v>
      </c>
    </row>
    <row r="325" spans="1:7" x14ac:dyDescent="0.25">
      <c r="A325" s="25" t="s">
        <v>874</v>
      </c>
      <c r="B325" s="25" t="s">
        <v>741</v>
      </c>
      <c r="C325" s="561">
        <v>104.234306</v>
      </c>
      <c r="D325" s="100">
        <v>15</v>
      </c>
      <c r="F325" s="117">
        <f t="shared" si="15"/>
        <v>0.3727184004824321</v>
      </c>
      <c r="G325" s="117">
        <f t="shared" si="16"/>
        <v>7.4999999999999997E-2</v>
      </c>
    </row>
    <row r="326" spans="1:7" x14ac:dyDescent="0.25">
      <c r="A326" s="25" t="s">
        <v>875</v>
      </c>
      <c r="B326" s="25" t="s">
        <v>743</v>
      </c>
      <c r="C326" s="561">
        <v>10.344569</v>
      </c>
      <c r="D326" s="100">
        <v>13</v>
      </c>
      <c r="F326" s="117">
        <f t="shared" si="15"/>
        <v>3.698984872945911E-2</v>
      </c>
      <c r="G326" s="117">
        <f t="shared" si="16"/>
        <v>6.5000000000000002E-2</v>
      </c>
    </row>
    <row r="327" spans="1:7" x14ac:dyDescent="0.25">
      <c r="A327" s="25" t="s">
        <v>876</v>
      </c>
      <c r="B327" s="25" t="s">
        <v>745</v>
      </c>
      <c r="C327" s="561">
        <v>3.3397350000000001</v>
      </c>
      <c r="D327" s="100">
        <v>15</v>
      </c>
      <c r="F327" s="117">
        <f t="shared" si="15"/>
        <v>1.1942140116855533E-2</v>
      </c>
      <c r="G327" s="117">
        <f t="shared" si="16"/>
        <v>7.4999999999999997E-2</v>
      </c>
    </row>
    <row r="328" spans="1:7" x14ac:dyDescent="0.25">
      <c r="A328" s="25" t="s">
        <v>877</v>
      </c>
      <c r="B328" s="25" t="s">
        <v>747</v>
      </c>
      <c r="C328" s="561"/>
      <c r="D328" s="100"/>
      <c r="F328" s="117">
        <f t="shared" si="15"/>
        <v>0</v>
      </c>
      <c r="G328" s="117">
        <f t="shared" si="16"/>
        <v>0</v>
      </c>
    </row>
    <row r="329" spans="1:7" x14ac:dyDescent="0.25">
      <c r="A329" s="25" t="s">
        <v>878</v>
      </c>
      <c r="B329" s="25" t="s">
        <v>749</v>
      </c>
      <c r="C329" s="561"/>
      <c r="D329" s="100"/>
      <c r="F329" s="117">
        <f t="shared" si="15"/>
        <v>0</v>
      </c>
      <c r="G329" s="117">
        <f t="shared" si="16"/>
        <v>0</v>
      </c>
    </row>
    <row r="330" spans="1:7" x14ac:dyDescent="0.25">
      <c r="A330" s="25" t="s">
        <v>879</v>
      </c>
      <c r="B330" s="25" t="s">
        <v>751</v>
      </c>
      <c r="C330" s="561"/>
      <c r="D330" s="100"/>
      <c r="F330" s="117">
        <f t="shared" si="15"/>
        <v>0</v>
      </c>
      <c r="G330" s="117">
        <f t="shared" si="16"/>
        <v>0</v>
      </c>
    </row>
    <row r="331" spans="1:7" x14ac:dyDescent="0.25">
      <c r="A331" s="25" t="s">
        <v>880</v>
      </c>
      <c r="B331" s="52" t="s">
        <v>96</v>
      </c>
      <c r="C331" s="561">
        <v>279.659673</v>
      </c>
      <c r="D331" s="100">
        <v>200</v>
      </c>
      <c r="F331" s="112">
        <f>SUM(F323:F330)</f>
        <v>1</v>
      </c>
      <c r="G331" s="112">
        <f>SUM(G323:G330)</f>
        <v>1</v>
      </c>
    </row>
    <row r="332" spans="1:7" hidden="1" outlineLevel="1" x14ac:dyDescent="0.25">
      <c r="A332" s="25" t="s">
        <v>881</v>
      </c>
      <c r="B332" s="54" t="s">
        <v>754</v>
      </c>
      <c r="F332" s="117">
        <f t="shared" ref="F332:F337" si="17">IF($C$331=0,"",IF(C332="[for completion]","",C332/$C$331))</f>
        <v>0</v>
      </c>
      <c r="G332" s="117">
        <f t="shared" ref="G332:G337" si="18">IF($D$331=0,"",IF(D332="[for completion]","",D332/$D$331))</f>
        <v>0</v>
      </c>
    </row>
    <row r="333" spans="1:7" hidden="1" outlineLevel="1" x14ac:dyDescent="0.25">
      <c r="A333" s="25" t="s">
        <v>882</v>
      </c>
      <c r="B333" s="54" t="s">
        <v>756</v>
      </c>
      <c r="F333" s="117">
        <f t="shared" si="17"/>
        <v>0</v>
      </c>
      <c r="G333" s="117">
        <f t="shared" si="18"/>
        <v>0</v>
      </c>
    </row>
    <row r="334" spans="1:7" hidden="1" outlineLevel="1" x14ac:dyDescent="0.25">
      <c r="A334" s="25" t="s">
        <v>883</v>
      </c>
      <c r="B334" s="54" t="s">
        <v>758</v>
      </c>
      <c r="F334" s="117">
        <f t="shared" si="17"/>
        <v>0</v>
      </c>
      <c r="G334" s="117">
        <f t="shared" si="18"/>
        <v>0</v>
      </c>
    </row>
    <row r="335" spans="1:7" hidden="1" outlineLevel="1" x14ac:dyDescent="0.25">
      <c r="A335" s="25" t="s">
        <v>884</v>
      </c>
      <c r="B335" s="54" t="s">
        <v>760</v>
      </c>
      <c r="F335" s="117">
        <f t="shared" si="17"/>
        <v>0</v>
      </c>
      <c r="G335" s="117">
        <f t="shared" si="18"/>
        <v>0</v>
      </c>
    </row>
    <row r="336" spans="1:7" hidden="1" outlineLevel="1" x14ac:dyDescent="0.25">
      <c r="A336" s="25" t="s">
        <v>885</v>
      </c>
      <c r="B336" s="54" t="s">
        <v>762</v>
      </c>
      <c r="F336" s="117">
        <f t="shared" si="17"/>
        <v>0</v>
      </c>
      <c r="G336" s="117">
        <f t="shared" si="18"/>
        <v>0</v>
      </c>
    </row>
    <row r="337" spans="1:7" hidden="1" outlineLevel="1" x14ac:dyDescent="0.25">
      <c r="A337" s="25" t="s">
        <v>886</v>
      </c>
      <c r="B337" s="54" t="s">
        <v>764</v>
      </c>
      <c r="F337" s="117">
        <f t="shared" si="17"/>
        <v>0</v>
      </c>
      <c r="G337" s="117">
        <f t="shared" si="18"/>
        <v>0</v>
      </c>
    </row>
    <row r="338" spans="1:7" hidden="1" outlineLevel="1" x14ac:dyDescent="0.25">
      <c r="A338" s="25" t="s">
        <v>887</v>
      </c>
      <c r="B338" s="54"/>
      <c r="F338" s="117"/>
      <c r="G338" s="117"/>
    </row>
    <row r="339" spans="1:7" hidden="1" outlineLevel="1" x14ac:dyDescent="0.25">
      <c r="A339" s="25" t="s">
        <v>888</v>
      </c>
      <c r="B339" s="54"/>
      <c r="F339" s="117"/>
      <c r="G339" s="117"/>
    </row>
    <row r="340" spans="1:7" hidden="1" outlineLevel="1" x14ac:dyDescent="0.25">
      <c r="A340" s="25" t="s">
        <v>889</v>
      </c>
      <c r="B340" s="54"/>
      <c r="F340" s="117"/>
      <c r="G340" s="112"/>
    </row>
    <row r="341" spans="1:7" ht="15" customHeight="1" collapsed="1" x14ac:dyDescent="0.25">
      <c r="A341" s="43"/>
      <c r="B341" s="44" t="s">
        <v>890</v>
      </c>
      <c r="C341" s="43" t="s">
        <v>891</v>
      </c>
      <c r="D341" s="43"/>
      <c r="E341" s="43"/>
      <c r="F341" s="129"/>
      <c r="G341" s="126"/>
    </row>
    <row r="342" spans="1:7" x14ac:dyDescent="0.25">
      <c r="A342" s="25" t="s">
        <v>892</v>
      </c>
      <c r="B342" s="41" t="s">
        <v>893</v>
      </c>
      <c r="C342" s="559">
        <v>0.27260000000000001</v>
      </c>
      <c r="G342" s="105"/>
    </row>
    <row r="343" spans="1:7" x14ac:dyDescent="0.25">
      <c r="A343" s="25" t="s">
        <v>894</v>
      </c>
      <c r="B343" s="41" t="s">
        <v>895</v>
      </c>
      <c r="C343" s="559">
        <v>0.55569999999999997</v>
      </c>
      <c r="G343" s="105"/>
    </row>
    <row r="344" spans="1:7" x14ac:dyDescent="0.25">
      <c r="A344" s="25" t="s">
        <v>896</v>
      </c>
      <c r="B344" s="41" t="s">
        <v>897</v>
      </c>
      <c r="C344" s="100"/>
      <c r="G344" s="105"/>
    </row>
    <row r="345" spans="1:7" x14ac:dyDescent="0.25">
      <c r="A345" s="25" t="s">
        <v>898</v>
      </c>
      <c r="B345" s="41" t="s">
        <v>899</v>
      </c>
      <c r="C345" s="100"/>
      <c r="G345" s="105"/>
    </row>
    <row r="346" spans="1:7" x14ac:dyDescent="0.25">
      <c r="A346" s="25" t="s">
        <v>900</v>
      </c>
      <c r="B346" s="41" t="s">
        <v>901</v>
      </c>
      <c r="C346" s="100"/>
      <c r="G346" s="105"/>
    </row>
    <row r="347" spans="1:7" x14ac:dyDescent="0.25">
      <c r="A347" s="25" t="s">
        <v>902</v>
      </c>
      <c r="B347" s="41" t="s">
        <v>903</v>
      </c>
      <c r="C347" s="100"/>
      <c r="G347" s="105"/>
    </row>
    <row r="348" spans="1:7" x14ac:dyDescent="0.25">
      <c r="A348" s="25" t="s">
        <v>904</v>
      </c>
      <c r="B348" s="41" t="s">
        <v>905</v>
      </c>
      <c r="C348" s="560">
        <v>5.4100000000000002E-2</v>
      </c>
      <c r="G348" s="105"/>
    </row>
    <row r="349" spans="1:7" x14ac:dyDescent="0.25">
      <c r="A349" s="25" t="s">
        <v>906</v>
      </c>
      <c r="B349" s="41" t="s">
        <v>907</v>
      </c>
      <c r="C349" s="100"/>
      <c r="G349" s="105"/>
    </row>
    <row r="350" spans="1:7" x14ac:dyDescent="0.25">
      <c r="A350" s="25" t="s">
        <v>908</v>
      </c>
      <c r="B350" s="41" t="s">
        <v>909</v>
      </c>
      <c r="C350" s="100"/>
      <c r="G350" s="105"/>
    </row>
    <row r="351" spans="1:7" x14ac:dyDescent="0.25">
      <c r="A351" s="25" t="s">
        <v>910</v>
      </c>
      <c r="B351" s="41" t="s">
        <v>94</v>
      </c>
      <c r="C351" s="560">
        <v>0.11799999999999999</v>
      </c>
      <c r="G351" s="105"/>
    </row>
    <row r="352" spans="1:7" hidden="1" outlineLevel="1" x14ac:dyDescent="0.25">
      <c r="A352" s="25" t="s">
        <v>911</v>
      </c>
      <c r="B352" s="54" t="s">
        <v>912</v>
      </c>
      <c r="G352" s="105"/>
    </row>
    <row r="353" spans="1:7" hidden="1" outlineLevel="1" x14ac:dyDescent="0.25">
      <c r="A353" s="25" t="s">
        <v>913</v>
      </c>
      <c r="B353" s="54"/>
      <c r="G353" s="105"/>
    </row>
    <row r="354" spans="1:7" hidden="1" outlineLevel="1" x14ac:dyDescent="0.25">
      <c r="A354" s="25" t="s">
        <v>914</v>
      </c>
      <c r="B354" s="54"/>
      <c r="G354" s="105"/>
    </row>
    <row r="355" spans="1:7" hidden="1" outlineLevel="1" x14ac:dyDescent="0.25">
      <c r="A355" s="25" t="s">
        <v>915</v>
      </c>
      <c r="B355" s="54"/>
      <c r="G355" s="105"/>
    </row>
    <row r="356" spans="1:7" hidden="1" outlineLevel="1" x14ac:dyDescent="0.25">
      <c r="A356" s="25" t="s">
        <v>916</v>
      </c>
      <c r="B356" s="54"/>
      <c r="G356" s="105"/>
    </row>
    <row r="357" spans="1:7" hidden="1" outlineLevel="1" x14ac:dyDescent="0.25">
      <c r="A357" s="25" t="s">
        <v>917</v>
      </c>
      <c r="B357" s="54"/>
      <c r="G357" s="105"/>
    </row>
    <row r="358" spans="1:7" hidden="1" outlineLevel="1" x14ac:dyDescent="0.25">
      <c r="A358" s="25" t="s">
        <v>918</v>
      </c>
      <c r="B358" s="54"/>
      <c r="G358" s="105"/>
    </row>
    <row r="359" spans="1:7" hidden="1" outlineLevel="1" x14ac:dyDescent="0.25">
      <c r="A359" s="25" t="s">
        <v>919</v>
      </c>
      <c r="B359" s="54"/>
      <c r="G359" s="105"/>
    </row>
    <row r="360" spans="1:7" hidden="1" outlineLevel="1" x14ac:dyDescent="0.25">
      <c r="A360" s="25" t="s">
        <v>920</v>
      </c>
      <c r="B360" s="54"/>
      <c r="G360" s="105"/>
    </row>
    <row r="361" spans="1:7" hidden="1" outlineLevel="1" x14ac:dyDescent="0.25">
      <c r="A361" s="25" t="s">
        <v>921</v>
      </c>
      <c r="B361" s="54"/>
      <c r="G361" s="105"/>
    </row>
    <row r="362" spans="1:7" hidden="1" outlineLevel="1" x14ac:dyDescent="0.25">
      <c r="A362" s="25" t="s">
        <v>922</v>
      </c>
      <c r="B362" s="54"/>
      <c r="G362" s="105"/>
    </row>
    <row r="363" spans="1:7" hidden="1" outlineLevel="1" x14ac:dyDescent="0.25">
      <c r="A363" s="25" t="s">
        <v>923</v>
      </c>
      <c r="B363" s="54"/>
    </row>
    <row r="364" spans="1:7" hidden="1" outlineLevel="1" x14ac:dyDescent="0.25">
      <c r="A364" s="25" t="s">
        <v>924</v>
      </c>
      <c r="B364" s="54"/>
    </row>
    <row r="365" spans="1:7" hidden="1" outlineLevel="1" x14ac:dyDescent="0.25">
      <c r="A365" s="25" t="s">
        <v>925</v>
      </c>
      <c r="B365" s="54"/>
    </row>
    <row r="366" spans="1:7" hidden="1" outlineLevel="1" x14ac:dyDescent="0.25">
      <c r="A366" s="25" t="s">
        <v>926</v>
      </c>
      <c r="B366" s="54"/>
    </row>
    <row r="367" spans="1:7" hidden="1" outlineLevel="1" x14ac:dyDescent="0.25">
      <c r="A367" s="25" t="s">
        <v>927</v>
      </c>
      <c r="B367" s="54"/>
    </row>
    <row r="368" spans="1:7" hidden="1" outlineLevel="1" x14ac:dyDescent="0.25">
      <c r="A368" s="25" t="s">
        <v>928</v>
      </c>
      <c r="B368" s="54"/>
    </row>
    <row r="369" collapsed="1" x14ac:dyDescent="0.25"/>
  </sheetData>
  <sheetProtection password="CC5D"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124" zoomScale="80" zoomScaleNormal="80" workbookViewId="0">
      <selection activeCell="B162" sqref="B162"/>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105" customWidth="1"/>
    <col min="7" max="7" width="40.7109375" style="115"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929</v>
      </c>
      <c r="B1" s="22"/>
      <c r="C1" s="23"/>
      <c r="D1" s="23"/>
      <c r="E1" s="23"/>
      <c r="F1" s="115"/>
      <c r="H1" s="23"/>
      <c r="I1" s="22"/>
      <c r="J1" s="23"/>
      <c r="K1" s="23"/>
      <c r="L1" s="23"/>
      <c r="M1" s="23"/>
    </row>
    <row r="2" spans="1:14" ht="15.75" thickBot="1" x14ac:dyDescent="0.3">
      <c r="A2" s="23"/>
      <c r="B2" s="23"/>
      <c r="C2" s="23"/>
      <c r="D2" s="23"/>
      <c r="E2" s="23"/>
      <c r="F2" s="115"/>
      <c r="H2"/>
      <c r="L2" s="23"/>
      <c r="M2" s="23"/>
    </row>
    <row r="3" spans="1:14" ht="19.5" thickBot="1" x14ac:dyDescent="0.3">
      <c r="A3" s="26"/>
      <c r="B3" s="27" t="s">
        <v>22</v>
      </c>
      <c r="C3" s="28" t="s">
        <v>1342</v>
      </c>
      <c r="D3" s="26"/>
      <c r="E3" s="26"/>
      <c r="F3" s="122"/>
      <c r="G3" s="122"/>
      <c r="H3"/>
      <c r="L3" s="23"/>
      <c r="M3" s="23"/>
    </row>
    <row r="4" spans="1:14" ht="15.75" thickBot="1" x14ac:dyDescent="0.3">
      <c r="H4"/>
      <c r="L4" s="23"/>
      <c r="M4" s="23"/>
    </row>
    <row r="5" spans="1:14" ht="18.75" x14ac:dyDescent="0.25">
      <c r="B5" s="30" t="s">
        <v>930</v>
      </c>
      <c r="C5" s="29"/>
      <c r="E5" s="31"/>
      <c r="F5" s="123"/>
      <c r="H5"/>
      <c r="L5" s="23"/>
      <c r="M5" s="23"/>
    </row>
    <row r="6" spans="1:14" ht="15.75" thickBot="1" x14ac:dyDescent="0.3">
      <c r="B6" s="34" t="s">
        <v>931</v>
      </c>
      <c r="H6"/>
      <c r="L6" s="23"/>
      <c r="M6" s="23"/>
    </row>
    <row r="7" spans="1:14" s="79" customFormat="1" x14ac:dyDescent="0.25">
      <c r="A7" s="25"/>
      <c r="B7" s="49"/>
      <c r="C7" s="25"/>
      <c r="D7" s="25"/>
      <c r="E7" s="25"/>
      <c r="F7" s="105"/>
      <c r="G7" s="115"/>
      <c r="H7"/>
      <c r="I7" s="25"/>
      <c r="J7" s="25"/>
      <c r="K7" s="25"/>
      <c r="L7" s="23"/>
      <c r="M7" s="23"/>
      <c r="N7" s="23"/>
    </row>
    <row r="8" spans="1:14" ht="37.5" x14ac:dyDescent="0.25">
      <c r="A8" s="36" t="s">
        <v>31</v>
      </c>
      <c r="B8" s="36" t="s">
        <v>931</v>
      </c>
      <c r="C8" s="37"/>
      <c r="D8" s="37"/>
      <c r="E8" s="37"/>
      <c r="F8" s="124"/>
      <c r="G8" s="125"/>
      <c r="H8"/>
      <c r="I8" s="41"/>
      <c r="J8" s="31"/>
      <c r="K8" s="31"/>
      <c r="L8" s="31"/>
      <c r="M8" s="31"/>
    </row>
    <row r="9" spans="1:14" ht="15" customHeight="1" x14ac:dyDescent="0.25">
      <c r="A9" s="43"/>
      <c r="B9" s="44" t="s">
        <v>932</v>
      </c>
      <c r="C9" s="43"/>
      <c r="D9" s="43"/>
      <c r="E9" s="43"/>
      <c r="F9" s="126"/>
      <c r="G9" s="126"/>
      <c r="H9"/>
      <c r="I9" s="41"/>
      <c r="J9" s="38"/>
      <c r="K9" s="38"/>
      <c r="L9" s="38"/>
      <c r="M9" s="56"/>
      <c r="N9" s="56"/>
    </row>
    <row r="10" spans="1:14" x14ac:dyDescent="0.25">
      <c r="A10" s="25" t="s">
        <v>933</v>
      </c>
      <c r="B10" s="25" t="s">
        <v>934</v>
      </c>
      <c r="C10" s="103">
        <v>10982</v>
      </c>
      <c r="E10" s="41"/>
      <c r="F10" s="117"/>
      <c r="H10"/>
      <c r="I10" s="41"/>
      <c r="L10" s="41"/>
      <c r="M10" s="41"/>
    </row>
    <row r="11" spans="1:14" outlineLevel="1" x14ac:dyDescent="0.25">
      <c r="A11" s="25" t="s">
        <v>935</v>
      </c>
      <c r="B11" s="54" t="s">
        <v>520</v>
      </c>
      <c r="C11" s="103">
        <v>4906</v>
      </c>
      <c r="E11" s="41"/>
      <c r="F11" s="117"/>
      <c r="H11"/>
      <c r="I11" s="41"/>
      <c r="L11" s="41"/>
      <c r="M11" s="41"/>
    </row>
    <row r="12" spans="1:14" outlineLevel="1" x14ac:dyDescent="0.25">
      <c r="A12" s="25" t="s">
        <v>936</v>
      </c>
      <c r="B12" s="54" t="s">
        <v>522</v>
      </c>
      <c r="E12" s="41"/>
      <c r="F12" s="511"/>
      <c r="H12"/>
      <c r="I12" s="41"/>
      <c r="L12" s="41"/>
      <c r="M12" s="41"/>
    </row>
    <row r="13" spans="1:14" outlineLevel="1" x14ac:dyDescent="0.25">
      <c r="A13" s="25" t="s">
        <v>937</v>
      </c>
      <c r="E13" s="41"/>
      <c r="F13" s="117"/>
      <c r="H13"/>
      <c r="I13" s="41"/>
      <c r="L13" s="41"/>
      <c r="M13" s="41"/>
    </row>
    <row r="14" spans="1:14" outlineLevel="1" x14ac:dyDescent="0.25">
      <c r="A14" s="25" t="s">
        <v>938</v>
      </c>
      <c r="E14" s="41"/>
      <c r="F14" s="117"/>
      <c r="H14"/>
      <c r="I14" s="41"/>
      <c r="L14" s="41"/>
      <c r="M14" s="41"/>
    </row>
    <row r="15" spans="1:14" outlineLevel="1" x14ac:dyDescent="0.25">
      <c r="A15" s="25" t="s">
        <v>939</v>
      </c>
      <c r="E15" s="41"/>
      <c r="F15" s="117"/>
      <c r="H15"/>
      <c r="I15" s="41"/>
      <c r="L15" s="41"/>
      <c r="M15" s="41"/>
    </row>
    <row r="16" spans="1:14" outlineLevel="1" x14ac:dyDescent="0.25">
      <c r="A16" s="25" t="s">
        <v>940</v>
      </c>
      <c r="E16" s="41"/>
      <c r="F16" s="117"/>
      <c r="H16"/>
      <c r="I16" s="41"/>
      <c r="L16" s="41"/>
      <c r="M16" s="41"/>
    </row>
    <row r="17" spans="1:14" outlineLevel="1" x14ac:dyDescent="0.25">
      <c r="A17" s="25" t="s">
        <v>941</v>
      </c>
      <c r="E17" s="41"/>
      <c r="F17" s="117"/>
      <c r="H17"/>
      <c r="I17" s="41"/>
      <c r="L17" s="41"/>
      <c r="M17" s="41"/>
    </row>
    <row r="18" spans="1:14" x14ac:dyDescent="0.25">
      <c r="A18" s="43"/>
      <c r="B18" s="43" t="s">
        <v>942</v>
      </c>
      <c r="C18" s="43" t="s">
        <v>701</v>
      </c>
      <c r="D18" s="43" t="s">
        <v>943</v>
      </c>
      <c r="E18" s="43"/>
      <c r="F18" s="129" t="s">
        <v>944</v>
      </c>
      <c r="G18" s="129" t="s">
        <v>945</v>
      </c>
      <c r="H18"/>
      <c r="I18" s="77"/>
      <c r="J18" s="38"/>
      <c r="K18" s="38"/>
      <c r="L18" s="31"/>
      <c r="M18" s="38"/>
      <c r="N18" s="38"/>
    </row>
    <row r="19" spans="1:14" x14ac:dyDescent="0.25">
      <c r="A19" s="25" t="s">
        <v>946</v>
      </c>
      <c r="B19" s="25" t="s">
        <v>947</v>
      </c>
      <c r="C19" s="103">
        <v>2765.2659806956835</v>
      </c>
      <c r="D19" s="103">
        <v>10982</v>
      </c>
      <c r="E19" s="38"/>
      <c r="F19" s="121"/>
      <c r="G19" s="121"/>
      <c r="H19"/>
      <c r="I19" s="41"/>
      <c r="L19" s="38"/>
      <c r="M19" s="56"/>
      <c r="N19" s="56"/>
    </row>
    <row r="20" spans="1:14" x14ac:dyDescent="0.25">
      <c r="A20" s="38"/>
      <c r="B20" s="77"/>
      <c r="C20" s="38"/>
      <c r="D20" s="38"/>
      <c r="E20" s="38"/>
      <c r="F20" s="121"/>
      <c r="G20" s="121"/>
      <c r="H20"/>
      <c r="I20" s="77"/>
      <c r="J20" s="38"/>
      <c r="K20" s="38"/>
      <c r="L20" s="38"/>
      <c r="M20" s="56"/>
      <c r="N20" s="56"/>
    </row>
    <row r="21" spans="1:14" x14ac:dyDescent="0.25">
      <c r="B21" s="25" t="s">
        <v>706</v>
      </c>
      <c r="C21" s="38"/>
      <c r="D21" s="38"/>
      <c r="E21" s="38"/>
      <c r="F21" s="121"/>
      <c r="G21" s="121"/>
      <c r="H21"/>
      <c r="I21" s="41"/>
      <c r="J21" s="38"/>
      <c r="K21" s="38"/>
      <c r="L21" s="38"/>
      <c r="M21" s="56"/>
      <c r="N21" s="56"/>
    </row>
    <row r="22" spans="1:14" x14ac:dyDescent="0.25">
      <c r="A22" s="25" t="s">
        <v>948</v>
      </c>
      <c r="B22" s="41" t="s">
        <v>1349</v>
      </c>
      <c r="C22" s="103">
        <v>896.90700000000004</v>
      </c>
      <c r="D22" s="103">
        <v>4930</v>
      </c>
      <c r="E22" s="41"/>
      <c r="F22" s="117">
        <f>IF($C$37=0,"",IF(C22="[for completion]","",C22/$C$37))</f>
        <v>2.9534461943369554E-2</v>
      </c>
      <c r="G22" s="117">
        <f>IF($D$37=0,"",IF(D22="[for completion]","",D22/$D$37))</f>
        <v>0.44891640866873067</v>
      </c>
      <c r="H22"/>
      <c r="I22" s="41"/>
      <c r="L22" s="41"/>
      <c r="M22" s="51"/>
      <c r="N22" s="51"/>
    </row>
    <row r="23" spans="1:14" x14ac:dyDescent="0.25">
      <c r="A23" s="25" t="s">
        <v>949</v>
      </c>
      <c r="B23" s="41" t="s">
        <v>1350</v>
      </c>
      <c r="C23" s="103">
        <v>1433.9829999999999</v>
      </c>
      <c r="D23" s="103">
        <v>1984</v>
      </c>
      <c r="E23" s="41"/>
      <c r="F23" s="117">
        <f t="shared" ref="F23:F28" si="0">IF($C$37=0,"",IF(C23="[for completion]","",C23/$C$37))</f>
        <v>4.7219964099888732E-2</v>
      </c>
      <c r="G23" s="117">
        <f t="shared" ref="G23:G28" si="1">IF($D$37=0,"",IF(D23="[for completion]","",D23/$D$37))</f>
        <v>0.18065926060826806</v>
      </c>
      <c r="H23"/>
      <c r="I23" s="41"/>
      <c r="L23" s="41"/>
      <c r="M23" s="51"/>
      <c r="N23" s="51"/>
    </row>
    <row r="24" spans="1:14" x14ac:dyDescent="0.25">
      <c r="A24" s="25" t="s">
        <v>950</v>
      </c>
      <c r="B24" s="41" t="s">
        <v>1351</v>
      </c>
      <c r="C24" s="103">
        <v>7304.482</v>
      </c>
      <c r="D24" s="103">
        <v>3202</v>
      </c>
      <c r="F24" s="117">
        <f t="shared" si="0"/>
        <v>0.24053100895079191</v>
      </c>
      <c r="G24" s="117">
        <f t="shared" si="1"/>
        <v>0.29156802039701329</v>
      </c>
      <c r="H24"/>
      <c r="I24" s="41"/>
      <c r="M24" s="51"/>
      <c r="N24" s="51"/>
    </row>
    <row r="25" spans="1:14" x14ac:dyDescent="0.25">
      <c r="A25" s="25" t="s">
        <v>951</v>
      </c>
      <c r="B25" s="41" t="s">
        <v>1352</v>
      </c>
      <c r="C25" s="103">
        <v>3257.8629999999998</v>
      </c>
      <c r="D25" s="103">
        <v>470</v>
      </c>
      <c r="E25" s="60"/>
      <c r="F25" s="117">
        <f t="shared" si="0"/>
        <v>0.10727893838515226</v>
      </c>
      <c r="G25" s="117">
        <f t="shared" si="1"/>
        <v>4.2797304680386089E-2</v>
      </c>
      <c r="H25"/>
      <c r="I25" s="41"/>
      <c r="L25" s="60"/>
      <c r="M25" s="51"/>
      <c r="N25" s="51"/>
    </row>
    <row r="26" spans="1:14" x14ac:dyDescent="0.25">
      <c r="A26" s="25" t="s">
        <v>952</v>
      </c>
      <c r="B26" s="41" t="s">
        <v>1353</v>
      </c>
      <c r="C26" s="103">
        <v>6171.6419999999998</v>
      </c>
      <c r="D26" s="103">
        <v>316</v>
      </c>
      <c r="E26" s="60"/>
      <c r="F26" s="117">
        <f t="shared" si="0"/>
        <v>0.20322745365695791</v>
      </c>
      <c r="G26" s="117">
        <f t="shared" si="1"/>
        <v>2.8774358040429795E-2</v>
      </c>
      <c r="H26"/>
      <c r="I26" s="41"/>
      <c r="L26" s="60"/>
      <c r="M26" s="51"/>
      <c r="N26" s="51"/>
    </row>
    <row r="27" spans="1:14" x14ac:dyDescent="0.25">
      <c r="A27" s="25" t="s">
        <v>953</v>
      </c>
      <c r="B27" s="41" t="s">
        <v>1354</v>
      </c>
      <c r="C27" s="103">
        <v>2762.8359999999998</v>
      </c>
      <c r="D27" s="103">
        <v>41</v>
      </c>
      <c r="E27" s="60"/>
      <c r="F27" s="117">
        <f t="shared" si="0"/>
        <v>9.0978077657740838E-2</v>
      </c>
      <c r="G27" s="117">
        <f t="shared" si="1"/>
        <v>3.7333818976507012E-3</v>
      </c>
      <c r="H27"/>
      <c r="I27" s="41"/>
      <c r="L27" s="60"/>
      <c r="M27" s="51"/>
      <c r="N27" s="51"/>
    </row>
    <row r="28" spans="1:14" x14ac:dyDescent="0.25">
      <c r="A28" s="25" t="s">
        <v>954</v>
      </c>
      <c r="B28" s="41" t="s">
        <v>1355</v>
      </c>
      <c r="C28" s="103">
        <v>8540.4380000000001</v>
      </c>
      <c r="D28" s="103">
        <v>39</v>
      </c>
      <c r="E28" s="60"/>
      <c r="F28" s="117">
        <f t="shared" si="0"/>
        <v>0.28123009530609883</v>
      </c>
      <c r="G28" s="117">
        <f t="shared" si="1"/>
        <v>3.5512657075213987E-3</v>
      </c>
      <c r="H28"/>
      <c r="I28" s="41"/>
      <c r="L28" s="60"/>
      <c r="M28" s="51"/>
      <c r="N28" s="51"/>
    </row>
    <row r="29" spans="1:14" x14ac:dyDescent="0.25">
      <c r="A29" s="25" t="s">
        <v>955</v>
      </c>
      <c r="B29" s="41"/>
      <c r="E29" s="60"/>
      <c r="F29" s="117"/>
      <c r="G29" s="117"/>
      <c r="H29"/>
      <c r="I29" s="41"/>
      <c r="L29" s="60"/>
      <c r="M29" s="51"/>
      <c r="N29" s="51"/>
    </row>
    <row r="30" spans="1:14" x14ac:dyDescent="0.25">
      <c r="A30" s="25" t="s">
        <v>956</v>
      </c>
      <c r="B30" s="41"/>
      <c r="E30" s="60"/>
      <c r="F30" s="117"/>
      <c r="G30" s="117"/>
      <c r="H30"/>
      <c r="I30" s="41"/>
      <c r="L30" s="60"/>
      <c r="M30" s="51"/>
      <c r="N30" s="51"/>
    </row>
    <row r="31" spans="1:14" x14ac:dyDescent="0.25">
      <c r="A31" s="25" t="s">
        <v>957</v>
      </c>
      <c r="B31" s="41"/>
      <c r="E31" s="60"/>
      <c r="F31" s="117"/>
      <c r="G31" s="117"/>
      <c r="H31"/>
      <c r="I31" s="41"/>
      <c r="L31" s="60"/>
      <c r="M31" s="51"/>
      <c r="N31" s="51"/>
    </row>
    <row r="32" spans="1:14" x14ac:dyDescent="0.25">
      <c r="A32" s="25" t="s">
        <v>958</v>
      </c>
      <c r="B32" s="41"/>
      <c r="E32" s="60"/>
      <c r="F32" s="117"/>
      <c r="G32" s="117"/>
      <c r="H32"/>
      <c r="I32" s="41"/>
      <c r="L32" s="60"/>
      <c r="M32" s="51"/>
      <c r="N32" s="51"/>
    </row>
    <row r="33" spans="1:14" x14ac:dyDescent="0.25">
      <c r="A33" s="25" t="s">
        <v>959</v>
      </c>
      <c r="B33" s="41"/>
      <c r="E33" s="60"/>
      <c r="F33" s="117"/>
      <c r="G33" s="117"/>
      <c r="H33"/>
      <c r="I33" s="41"/>
      <c r="L33" s="60"/>
      <c r="M33" s="51"/>
      <c r="N33" s="51"/>
    </row>
    <row r="34" spans="1:14" x14ac:dyDescent="0.25">
      <c r="A34" s="25" t="s">
        <v>960</v>
      </c>
      <c r="B34" s="41"/>
      <c r="E34" s="60"/>
      <c r="F34" s="117"/>
      <c r="G34" s="117"/>
      <c r="H34"/>
      <c r="I34" s="41"/>
      <c r="L34" s="60"/>
      <c r="M34" s="51"/>
      <c r="N34" s="51"/>
    </row>
    <row r="35" spans="1:14" x14ac:dyDescent="0.25">
      <c r="A35" s="25" t="s">
        <v>961</v>
      </c>
      <c r="B35" s="41"/>
      <c r="E35" s="60"/>
      <c r="F35" s="117"/>
      <c r="G35" s="117"/>
      <c r="H35"/>
      <c r="I35" s="41"/>
      <c r="L35" s="60"/>
      <c r="M35" s="51"/>
      <c r="N35" s="51"/>
    </row>
    <row r="36" spans="1:14" x14ac:dyDescent="0.25">
      <c r="A36" s="25" t="s">
        <v>962</v>
      </c>
      <c r="B36" s="41"/>
      <c r="C36" s="111"/>
      <c r="E36" s="60"/>
      <c r="F36" s="51"/>
      <c r="G36" s="117"/>
      <c r="H36"/>
      <c r="I36" s="41"/>
      <c r="L36" s="60"/>
      <c r="M36" s="51"/>
      <c r="N36" s="51"/>
    </row>
    <row r="37" spans="1:14" x14ac:dyDescent="0.25">
      <c r="A37" s="25" t="s">
        <v>963</v>
      </c>
      <c r="B37" s="52" t="s">
        <v>96</v>
      </c>
      <c r="C37" s="50">
        <f>SUM(C22:C36)</f>
        <v>30368.150999999998</v>
      </c>
      <c r="D37" s="50">
        <f>SUM(D22:D36)</f>
        <v>10982</v>
      </c>
      <c r="E37" s="60"/>
      <c r="F37" s="118">
        <f>SUM(F22:F36)</f>
        <v>1</v>
      </c>
      <c r="G37" s="118">
        <f>SUM(G22:G36)</f>
        <v>1</v>
      </c>
      <c r="H37"/>
      <c r="I37" s="52"/>
      <c r="J37" s="41"/>
      <c r="K37" s="41"/>
      <c r="L37" s="60"/>
      <c r="M37" s="53"/>
      <c r="N37" s="53"/>
    </row>
    <row r="38" spans="1:14" x14ac:dyDescent="0.25">
      <c r="A38" s="43"/>
      <c r="B38" s="44" t="s">
        <v>964</v>
      </c>
      <c r="C38" s="43" t="s">
        <v>62</v>
      </c>
      <c r="D38" s="43"/>
      <c r="E38" s="45"/>
      <c r="F38" s="129" t="s">
        <v>944</v>
      </c>
      <c r="G38" s="129"/>
      <c r="H38"/>
      <c r="I38" s="77"/>
      <c r="J38" s="38"/>
      <c r="K38" s="38"/>
      <c r="L38" s="31"/>
      <c r="M38" s="38"/>
      <c r="N38" s="38"/>
    </row>
    <row r="39" spans="1:14" x14ac:dyDescent="0.25">
      <c r="A39" s="25" t="s">
        <v>965</v>
      </c>
      <c r="B39" s="41" t="s">
        <v>966</v>
      </c>
      <c r="C39" s="103">
        <v>22173.684000000001</v>
      </c>
      <c r="E39" s="80"/>
      <c r="F39" s="117">
        <f>IF($C$42=0,"",IF(C39="[for completion]","",C39/$C$42))</f>
        <v>0.73016263358076805</v>
      </c>
      <c r="G39" s="117"/>
      <c r="H39"/>
      <c r="I39" s="41"/>
      <c r="L39" s="80"/>
      <c r="M39" s="51"/>
      <c r="N39" s="50"/>
    </row>
    <row r="40" spans="1:14" x14ac:dyDescent="0.25">
      <c r="A40" s="25" t="s">
        <v>967</v>
      </c>
      <c r="B40" s="41" t="s">
        <v>968</v>
      </c>
      <c r="C40" s="103">
        <v>8194.4599999999991</v>
      </c>
      <c r="E40" s="80"/>
      <c r="F40" s="117">
        <f t="shared" ref="F40:F41" si="2">IF($C$42=0,"",IF(C40="[for completion]","",C40/$C$42))</f>
        <v>0.26983736641923189</v>
      </c>
      <c r="G40" s="117"/>
      <c r="H40"/>
      <c r="I40" s="41"/>
      <c r="L40" s="80"/>
      <c r="M40" s="51"/>
      <c r="N40" s="50"/>
    </row>
    <row r="41" spans="1:14" x14ac:dyDescent="0.25">
      <c r="A41" s="25" t="s">
        <v>969</v>
      </c>
      <c r="B41" s="41" t="s">
        <v>94</v>
      </c>
      <c r="C41" s="25">
        <v>0</v>
      </c>
      <c r="E41" s="60"/>
      <c r="F41" s="117">
        <f t="shared" si="2"/>
        <v>0</v>
      </c>
      <c r="G41" s="117"/>
      <c r="H41"/>
      <c r="I41" s="41"/>
      <c r="L41" s="60"/>
      <c r="M41" s="51"/>
      <c r="N41" s="50"/>
    </row>
    <row r="42" spans="1:14" x14ac:dyDescent="0.25">
      <c r="A42" s="25" t="s">
        <v>970</v>
      </c>
      <c r="B42" s="52" t="s">
        <v>96</v>
      </c>
      <c r="C42" s="50">
        <f>SUM(C39:C41)</f>
        <v>30368.144</v>
      </c>
      <c r="D42" s="41"/>
      <c r="E42" s="60"/>
      <c r="F42" s="118">
        <f>SUM(F39:F41)</f>
        <v>1</v>
      </c>
      <c r="G42" s="117"/>
      <c r="H42"/>
      <c r="I42" s="41"/>
      <c r="L42" s="60"/>
      <c r="M42" s="51"/>
      <c r="N42" s="50"/>
    </row>
    <row r="43" spans="1:14" hidden="1" outlineLevel="1" x14ac:dyDescent="0.25">
      <c r="A43" s="25" t="s">
        <v>971</v>
      </c>
      <c r="B43" s="52"/>
      <c r="C43" s="41"/>
      <c r="D43" s="41"/>
      <c r="E43" s="60"/>
      <c r="F43" s="118"/>
      <c r="G43" s="117"/>
      <c r="H43"/>
      <c r="I43" s="41"/>
      <c r="L43" s="60"/>
      <c r="M43" s="51"/>
      <c r="N43" s="50"/>
    </row>
    <row r="44" spans="1:14" hidden="1" outlineLevel="1" x14ac:dyDescent="0.25">
      <c r="A44" s="25" t="s">
        <v>972</v>
      </c>
      <c r="B44" s="52"/>
      <c r="C44" s="41"/>
      <c r="D44" s="41"/>
      <c r="E44" s="60"/>
      <c r="F44" s="118"/>
      <c r="G44" s="117"/>
      <c r="H44"/>
      <c r="I44" s="41"/>
      <c r="L44" s="60"/>
      <c r="M44" s="51"/>
      <c r="N44" s="50"/>
    </row>
    <row r="45" spans="1:14" hidden="1" outlineLevel="1" x14ac:dyDescent="0.25">
      <c r="A45" s="25" t="s">
        <v>973</v>
      </c>
      <c r="B45" s="41"/>
      <c r="E45" s="60"/>
      <c r="F45" s="117"/>
      <c r="G45" s="117"/>
      <c r="H45"/>
      <c r="I45" s="41"/>
      <c r="L45" s="60"/>
      <c r="M45" s="51"/>
      <c r="N45" s="50"/>
    </row>
    <row r="46" spans="1:14" hidden="1" outlineLevel="1" x14ac:dyDescent="0.25">
      <c r="A46" s="25" t="s">
        <v>974</v>
      </c>
      <c r="B46" s="41"/>
      <c r="E46" s="60"/>
      <c r="F46" s="51"/>
      <c r="G46" s="117"/>
      <c r="H46"/>
      <c r="I46" s="41"/>
      <c r="L46" s="60"/>
      <c r="M46" s="51"/>
      <c r="N46" s="50"/>
    </row>
    <row r="47" spans="1:14" hidden="1" outlineLevel="1" x14ac:dyDescent="0.25">
      <c r="A47" s="25" t="s">
        <v>975</v>
      </c>
      <c r="B47" s="41"/>
      <c r="E47" s="60"/>
      <c r="F47" s="51"/>
      <c r="G47" s="117"/>
      <c r="H47"/>
      <c r="I47" s="41"/>
      <c r="L47" s="60"/>
      <c r="M47" s="51"/>
      <c r="N47" s="50"/>
    </row>
    <row r="48" spans="1:14" ht="15" customHeight="1" collapsed="1" x14ac:dyDescent="0.25">
      <c r="A48" s="43"/>
      <c r="B48" s="44" t="s">
        <v>538</v>
      </c>
      <c r="C48" s="43" t="s">
        <v>944</v>
      </c>
      <c r="D48" s="43"/>
      <c r="E48" s="45"/>
      <c r="F48" s="46"/>
      <c r="G48" s="126"/>
      <c r="H48"/>
      <c r="I48" s="77"/>
      <c r="J48" s="38"/>
      <c r="K48" s="38"/>
      <c r="L48" s="31"/>
      <c r="M48" s="56"/>
      <c r="N48" s="56"/>
    </row>
    <row r="49" spans="1:14" x14ac:dyDescent="0.25">
      <c r="A49" s="25" t="s">
        <v>976</v>
      </c>
      <c r="B49" s="74" t="s">
        <v>540</v>
      </c>
      <c r="C49" s="105">
        <f>SUM(C58:C76)</f>
        <v>0.84552504717600596</v>
      </c>
      <c r="F49" s="25"/>
      <c r="G49" s="105"/>
      <c r="H49"/>
      <c r="I49" s="31"/>
      <c r="N49" s="25"/>
    </row>
    <row r="50" spans="1:14" x14ac:dyDescent="0.25">
      <c r="A50" s="25" t="s">
        <v>977</v>
      </c>
      <c r="B50" s="25" t="s">
        <v>542</v>
      </c>
      <c r="C50" s="105"/>
      <c r="F50" s="25"/>
      <c r="G50" s="105"/>
      <c r="H50"/>
      <c r="N50" s="25"/>
    </row>
    <row r="51" spans="1:14" x14ac:dyDescent="0.25">
      <c r="A51" s="25" t="s">
        <v>978</v>
      </c>
      <c r="B51" s="25" t="s">
        <v>544</v>
      </c>
      <c r="C51" s="105"/>
      <c r="F51" s="25"/>
      <c r="G51" s="105"/>
      <c r="H51"/>
      <c r="N51" s="25"/>
    </row>
    <row r="52" spans="1:14" x14ac:dyDescent="0.25">
      <c r="A52" s="25" t="s">
        <v>979</v>
      </c>
      <c r="B52" s="25" t="s">
        <v>546</v>
      </c>
      <c r="C52" s="105"/>
      <c r="F52" s="25"/>
      <c r="G52" s="105"/>
      <c r="H52"/>
      <c r="N52" s="25"/>
    </row>
    <row r="53" spans="1:14" x14ac:dyDescent="0.25">
      <c r="A53" s="25" t="s">
        <v>980</v>
      </c>
      <c r="B53" s="25" t="s">
        <v>548</v>
      </c>
      <c r="C53" s="105"/>
      <c r="F53" s="25"/>
      <c r="G53" s="105"/>
      <c r="H53"/>
      <c r="N53" s="25"/>
    </row>
    <row r="54" spans="1:14" x14ac:dyDescent="0.25">
      <c r="A54" s="25" t="s">
        <v>981</v>
      </c>
      <c r="B54" s="25" t="s">
        <v>550</v>
      </c>
      <c r="C54" s="105"/>
      <c r="F54" s="25"/>
      <c r="G54" s="105"/>
      <c r="H54"/>
      <c r="N54" s="25"/>
    </row>
    <row r="55" spans="1:14" x14ac:dyDescent="0.25">
      <c r="A55" s="25" t="s">
        <v>982</v>
      </c>
      <c r="B55" s="25" t="s">
        <v>552</v>
      </c>
      <c r="C55" s="105"/>
      <c r="F55" s="25"/>
      <c r="G55" s="105"/>
      <c r="H55"/>
      <c r="N55" s="25"/>
    </row>
    <row r="56" spans="1:14" x14ac:dyDescent="0.25">
      <c r="A56" s="25" t="s">
        <v>983</v>
      </c>
      <c r="B56" s="25" t="s">
        <v>554</v>
      </c>
      <c r="C56" s="105"/>
      <c r="F56" s="25"/>
      <c r="G56" s="105"/>
      <c r="H56"/>
      <c r="N56" s="25"/>
    </row>
    <row r="57" spans="1:14" x14ac:dyDescent="0.25">
      <c r="A57" s="25" t="s">
        <v>984</v>
      </c>
      <c r="B57" s="25" t="s">
        <v>556</v>
      </c>
      <c r="C57" s="105"/>
      <c r="F57" s="25"/>
      <c r="G57" s="105"/>
      <c r="H57"/>
      <c r="N57" s="25"/>
    </row>
    <row r="58" spans="1:14" x14ac:dyDescent="0.25">
      <c r="A58" s="25" t="s">
        <v>985</v>
      </c>
      <c r="B58" s="25" t="s">
        <v>558</v>
      </c>
      <c r="C58" s="105"/>
      <c r="F58" s="25"/>
      <c r="G58" s="105"/>
      <c r="H58"/>
      <c r="N58" s="25"/>
    </row>
    <row r="59" spans="1:14" x14ac:dyDescent="0.25">
      <c r="A59" s="25" t="s">
        <v>986</v>
      </c>
      <c r="B59" s="25" t="s">
        <v>560</v>
      </c>
      <c r="C59" s="105">
        <v>0.70287277096116663</v>
      </c>
      <c r="F59" s="25"/>
      <c r="G59" s="105"/>
      <c r="H59"/>
      <c r="N59" s="25"/>
    </row>
    <row r="60" spans="1:14" x14ac:dyDescent="0.25">
      <c r="A60" s="25" t="s">
        <v>987</v>
      </c>
      <c r="B60" s="25" t="s">
        <v>562</v>
      </c>
      <c r="C60" s="105"/>
      <c r="F60" s="25"/>
      <c r="G60" s="105"/>
      <c r="H60"/>
      <c r="N60" s="25"/>
    </row>
    <row r="61" spans="1:14" x14ac:dyDescent="0.25">
      <c r="A61" s="25" t="s">
        <v>988</v>
      </c>
      <c r="B61" s="25" t="s">
        <v>564</v>
      </c>
      <c r="C61" s="105"/>
      <c r="F61" s="25"/>
      <c r="G61" s="105"/>
      <c r="H61"/>
      <c r="N61" s="25"/>
    </row>
    <row r="62" spans="1:14" x14ac:dyDescent="0.25">
      <c r="A62" s="25" t="s">
        <v>989</v>
      </c>
      <c r="B62" s="25" t="s">
        <v>566</v>
      </c>
      <c r="C62" s="105"/>
      <c r="F62" s="25"/>
      <c r="G62" s="105"/>
      <c r="H62"/>
      <c r="N62" s="25"/>
    </row>
    <row r="63" spans="1:14" x14ac:dyDescent="0.25">
      <c r="A63" s="25" t="s">
        <v>990</v>
      </c>
      <c r="B63" s="25" t="s">
        <v>568</v>
      </c>
      <c r="C63" s="105"/>
      <c r="F63" s="25"/>
      <c r="G63" s="105"/>
      <c r="H63"/>
      <c r="N63" s="25"/>
    </row>
    <row r="64" spans="1:14" x14ac:dyDescent="0.25">
      <c r="A64" s="25" t="s">
        <v>991</v>
      </c>
      <c r="B64" s="25" t="s">
        <v>570</v>
      </c>
      <c r="C64" s="105"/>
      <c r="F64" s="25"/>
      <c r="G64" s="105"/>
      <c r="H64"/>
      <c r="N64" s="25"/>
    </row>
    <row r="65" spans="1:14" x14ac:dyDescent="0.25">
      <c r="A65" s="25" t="s">
        <v>992</v>
      </c>
      <c r="B65" s="25" t="s">
        <v>3</v>
      </c>
      <c r="C65" s="105">
        <v>0.11312801988321614</v>
      </c>
      <c r="F65" s="25"/>
      <c r="G65" s="105"/>
      <c r="H65"/>
      <c r="N65" s="25"/>
    </row>
    <row r="66" spans="1:14" x14ac:dyDescent="0.25">
      <c r="A66" s="25" t="s">
        <v>993</v>
      </c>
      <c r="B66" s="25" t="s">
        <v>573</v>
      </c>
      <c r="C66" s="105"/>
      <c r="F66" s="25"/>
      <c r="G66" s="105"/>
      <c r="H66"/>
      <c r="N66" s="25"/>
    </row>
    <row r="67" spans="1:14" x14ac:dyDescent="0.25">
      <c r="A67" s="25" t="s">
        <v>994</v>
      </c>
      <c r="B67" s="25" t="s">
        <v>575</v>
      </c>
      <c r="C67" s="105"/>
      <c r="F67" s="25"/>
      <c r="G67" s="105"/>
      <c r="H67"/>
      <c r="N67" s="25"/>
    </row>
    <row r="68" spans="1:14" x14ac:dyDescent="0.25">
      <c r="A68" s="25" t="s">
        <v>995</v>
      </c>
      <c r="B68" s="25" t="s">
        <v>577</v>
      </c>
      <c r="C68" s="105"/>
      <c r="F68" s="25"/>
      <c r="G68" s="105"/>
      <c r="H68"/>
      <c r="N68" s="25"/>
    </row>
    <row r="69" spans="1:14" x14ac:dyDescent="0.25">
      <c r="A69" s="25" t="s">
        <v>996</v>
      </c>
      <c r="B69" s="25" t="s">
        <v>579</v>
      </c>
      <c r="C69" s="105"/>
      <c r="F69" s="25"/>
      <c r="G69" s="105"/>
      <c r="H69"/>
      <c r="N69" s="25"/>
    </row>
    <row r="70" spans="1:14" x14ac:dyDescent="0.25">
      <c r="A70" s="25" t="s">
        <v>997</v>
      </c>
      <c r="B70" s="25" t="s">
        <v>581</v>
      </c>
      <c r="C70" s="105">
        <v>1.1844607408526515E-2</v>
      </c>
      <c r="F70" s="25"/>
      <c r="G70" s="105"/>
      <c r="H70"/>
      <c r="N70" s="25"/>
    </row>
    <row r="71" spans="1:14" x14ac:dyDescent="0.25">
      <c r="A71" s="25" t="s">
        <v>998</v>
      </c>
      <c r="B71" s="25" t="s">
        <v>583</v>
      </c>
      <c r="C71" s="105">
        <v>2.8319050240013352E-3</v>
      </c>
      <c r="F71" s="25"/>
      <c r="G71" s="105"/>
      <c r="H71"/>
      <c r="N71" s="25"/>
    </row>
    <row r="72" spans="1:14" x14ac:dyDescent="0.25">
      <c r="A72" s="25" t="s">
        <v>999</v>
      </c>
      <c r="B72" s="25" t="s">
        <v>585</v>
      </c>
      <c r="C72" s="105"/>
      <c r="G72" s="105"/>
      <c r="H72"/>
      <c r="N72" s="25"/>
    </row>
    <row r="73" spans="1:14" x14ac:dyDescent="0.25">
      <c r="A73" s="25" t="s">
        <v>1000</v>
      </c>
      <c r="B73" s="25" t="s">
        <v>587</v>
      </c>
      <c r="C73" s="105"/>
      <c r="G73" s="105"/>
      <c r="H73"/>
      <c r="N73" s="25"/>
    </row>
    <row r="74" spans="1:14" x14ac:dyDescent="0.25">
      <c r="A74" s="25" t="s">
        <v>1001</v>
      </c>
      <c r="B74" s="25" t="s">
        <v>589</v>
      </c>
      <c r="C74" s="105"/>
      <c r="G74" s="105"/>
      <c r="H74"/>
      <c r="N74" s="25"/>
    </row>
    <row r="75" spans="1:14" x14ac:dyDescent="0.25">
      <c r="A75" s="25" t="s">
        <v>1002</v>
      </c>
      <c r="B75" s="25" t="s">
        <v>591</v>
      </c>
      <c r="C75" s="105">
        <v>1.4847743899095373E-2</v>
      </c>
      <c r="G75" s="105"/>
      <c r="H75"/>
      <c r="N75" s="25"/>
    </row>
    <row r="76" spans="1:14" x14ac:dyDescent="0.25">
      <c r="A76" s="25" t="s">
        <v>1003</v>
      </c>
      <c r="B76" s="25" t="s">
        <v>6</v>
      </c>
      <c r="C76" s="105"/>
      <c r="G76" s="105"/>
      <c r="H76"/>
      <c r="N76" s="25"/>
    </row>
    <row r="77" spans="1:14" x14ac:dyDescent="0.25">
      <c r="A77" s="25" t="s">
        <v>1004</v>
      </c>
      <c r="B77" s="25" t="s">
        <v>594</v>
      </c>
      <c r="C77" s="105"/>
      <c r="G77" s="105"/>
      <c r="H77"/>
      <c r="N77" s="25"/>
    </row>
    <row r="78" spans="1:14" x14ac:dyDescent="0.25">
      <c r="A78" s="25" t="s">
        <v>1005</v>
      </c>
      <c r="B78" s="74" t="s">
        <v>281</v>
      </c>
      <c r="C78" s="105"/>
      <c r="G78" s="105"/>
      <c r="H78"/>
      <c r="I78" s="31"/>
      <c r="N78" s="25"/>
    </row>
    <row r="79" spans="1:14" x14ac:dyDescent="0.25">
      <c r="A79" s="25" t="s">
        <v>1006</v>
      </c>
      <c r="B79" s="25" t="s">
        <v>597</v>
      </c>
      <c r="C79" s="105"/>
      <c r="G79" s="105"/>
      <c r="H79"/>
      <c r="N79" s="25"/>
    </row>
    <row r="80" spans="1:14" x14ac:dyDescent="0.25">
      <c r="A80" s="25" t="s">
        <v>1007</v>
      </c>
      <c r="B80" s="25" t="s">
        <v>599</v>
      </c>
      <c r="C80" s="105"/>
      <c r="G80" s="105"/>
      <c r="H80"/>
      <c r="N80" s="25"/>
    </row>
    <row r="81" spans="1:14" x14ac:dyDescent="0.25">
      <c r="A81" s="25" t="s">
        <v>1008</v>
      </c>
      <c r="B81" s="25" t="s">
        <v>2</v>
      </c>
      <c r="C81" s="105"/>
      <c r="G81" s="105"/>
      <c r="H81"/>
      <c r="N81" s="25"/>
    </row>
    <row r="82" spans="1:14" x14ac:dyDescent="0.25">
      <c r="A82" s="25" t="s">
        <v>1009</v>
      </c>
      <c r="B82" s="74" t="s">
        <v>94</v>
      </c>
      <c r="C82" s="112"/>
      <c r="G82" s="105"/>
      <c r="H82"/>
      <c r="I82" s="31"/>
      <c r="N82" s="25"/>
    </row>
    <row r="83" spans="1:14" x14ac:dyDescent="0.25">
      <c r="A83" s="25" t="s">
        <v>1010</v>
      </c>
      <c r="B83" s="41" t="s">
        <v>283</v>
      </c>
      <c r="C83" s="105">
        <v>4.036893783365178E-2</v>
      </c>
      <c r="G83" s="105"/>
      <c r="H83"/>
      <c r="I83" s="41"/>
      <c r="N83" s="25"/>
    </row>
    <row r="84" spans="1:14" x14ac:dyDescent="0.25">
      <c r="A84" s="25" t="s">
        <v>1011</v>
      </c>
      <c r="B84" s="41" t="s">
        <v>285</v>
      </c>
      <c r="C84" s="105"/>
      <c r="G84" s="105"/>
      <c r="H84"/>
      <c r="I84" s="41"/>
      <c r="N84" s="25"/>
    </row>
    <row r="85" spans="1:14" x14ac:dyDescent="0.25">
      <c r="A85" s="25" t="s">
        <v>1012</v>
      </c>
      <c r="B85" s="41" t="s">
        <v>287</v>
      </c>
      <c r="C85" s="105"/>
      <c r="G85" s="105"/>
      <c r="H85"/>
      <c r="I85" s="41"/>
      <c r="N85" s="25"/>
    </row>
    <row r="86" spans="1:14" x14ac:dyDescent="0.25">
      <c r="A86" s="25" t="s">
        <v>1013</v>
      </c>
      <c r="B86" s="41" t="s">
        <v>12</v>
      </c>
      <c r="C86" s="105">
        <v>1.4525038442871965E-2</v>
      </c>
      <c r="G86" s="105"/>
      <c r="H86"/>
      <c r="I86" s="41"/>
      <c r="N86" s="25"/>
    </row>
    <row r="87" spans="1:14" x14ac:dyDescent="0.25">
      <c r="A87" s="25" t="s">
        <v>1014</v>
      </c>
      <c r="B87" s="41" t="s">
        <v>290</v>
      </c>
      <c r="C87" s="105">
        <v>4.8771331756376483E-2</v>
      </c>
      <c r="G87" s="105"/>
      <c r="H87"/>
      <c r="I87" s="41"/>
      <c r="N87" s="25"/>
    </row>
    <row r="88" spans="1:14" x14ac:dyDescent="0.25">
      <c r="A88" s="25" t="s">
        <v>1015</v>
      </c>
      <c r="B88" s="41" t="s">
        <v>292</v>
      </c>
      <c r="C88" s="105"/>
      <c r="G88" s="105"/>
      <c r="H88"/>
      <c r="I88" s="41"/>
      <c r="N88" s="25"/>
    </row>
    <row r="89" spans="1:14" x14ac:dyDescent="0.25">
      <c r="A89" s="25" t="s">
        <v>1016</v>
      </c>
      <c r="B89" s="41" t="s">
        <v>294</v>
      </c>
      <c r="C89" s="105"/>
      <c r="G89" s="105"/>
      <c r="H89"/>
      <c r="I89" s="41"/>
      <c r="N89" s="25"/>
    </row>
    <row r="90" spans="1:14" x14ac:dyDescent="0.25">
      <c r="A90" s="25" t="s">
        <v>1017</v>
      </c>
      <c r="B90" s="41" t="s">
        <v>296</v>
      </c>
      <c r="C90" s="105"/>
      <c r="G90" s="105"/>
      <c r="H90"/>
      <c r="I90" s="41"/>
      <c r="N90" s="25"/>
    </row>
    <row r="91" spans="1:14" x14ac:dyDescent="0.25">
      <c r="A91" s="25" t="s">
        <v>1018</v>
      </c>
      <c r="B91" s="41" t="s">
        <v>298</v>
      </c>
      <c r="C91" s="105">
        <v>5.0809644791093726E-2</v>
      </c>
      <c r="G91" s="105"/>
      <c r="H91"/>
      <c r="I91" s="41"/>
      <c r="N91" s="25"/>
    </row>
    <row r="92" spans="1:14" x14ac:dyDescent="0.25">
      <c r="A92" s="25" t="s">
        <v>1019</v>
      </c>
      <c r="B92" s="41" t="s">
        <v>94</v>
      </c>
      <c r="G92" s="105"/>
      <c r="H92"/>
      <c r="I92" s="41"/>
      <c r="N92" s="25"/>
    </row>
    <row r="93" spans="1:14" hidden="1" outlineLevel="1" x14ac:dyDescent="0.25">
      <c r="A93" s="25" t="s">
        <v>1020</v>
      </c>
      <c r="B93" s="54"/>
      <c r="G93" s="105"/>
      <c r="H93"/>
      <c r="I93" s="41"/>
      <c r="N93" s="25"/>
    </row>
    <row r="94" spans="1:14" hidden="1" outlineLevel="1" x14ac:dyDescent="0.25">
      <c r="A94" s="25" t="s">
        <v>1021</v>
      </c>
      <c r="B94" s="54"/>
      <c r="G94" s="105"/>
      <c r="H94"/>
      <c r="I94" s="41"/>
      <c r="N94" s="25"/>
    </row>
    <row r="95" spans="1:14" hidden="1" outlineLevel="1" x14ac:dyDescent="0.25">
      <c r="A95" s="25" t="s">
        <v>1022</v>
      </c>
      <c r="B95" s="54"/>
      <c r="G95" s="105"/>
      <c r="H95"/>
      <c r="I95" s="41"/>
      <c r="N95" s="25"/>
    </row>
    <row r="96" spans="1:14" hidden="1" outlineLevel="1" x14ac:dyDescent="0.25">
      <c r="A96" s="25" t="s">
        <v>1023</v>
      </c>
      <c r="B96" s="54"/>
      <c r="G96" s="105"/>
      <c r="H96"/>
      <c r="I96" s="41"/>
      <c r="N96" s="25"/>
    </row>
    <row r="97" spans="1:14" hidden="1" outlineLevel="1" x14ac:dyDescent="0.25">
      <c r="A97" s="25" t="s">
        <v>1024</v>
      </c>
      <c r="B97" s="54"/>
      <c r="G97" s="105"/>
      <c r="H97"/>
      <c r="I97" s="41"/>
      <c r="N97" s="25"/>
    </row>
    <row r="98" spans="1:14" hidden="1" outlineLevel="1" x14ac:dyDescent="0.25">
      <c r="A98" s="25" t="s">
        <v>1025</v>
      </c>
      <c r="B98" s="54"/>
      <c r="G98" s="105"/>
      <c r="H98"/>
      <c r="I98" s="41"/>
      <c r="N98" s="25"/>
    </row>
    <row r="99" spans="1:14" hidden="1" outlineLevel="1" x14ac:dyDescent="0.25">
      <c r="A99" s="25" t="s">
        <v>1026</v>
      </c>
      <c r="B99" s="54"/>
      <c r="C99" s="105"/>
      <c r="D99" s="105"/>
      <c r="G99" s="105"/>
      <c r="H99"/>
      <c r="I99" s="41"/>
      <c r="N99" s="25"/>
    </row>
    <row r="100" spans="1:14" hidden="1" outlineLevel="1" x14ac:dyDescent="0.25">
      <c r="A100" s="25" t="s">
        <v>1027</v>
      </c>
      <c r="B100" s="54"/>
      <c r="C100" s="105"/>
      <c r="D100" s="105"/>
      <c r="F100" s="25"/>
      <c r="G100" s="105"/>
      <c r="H100"/>
      <c r="I100" s="41"/>
      <c r="N100" s="25"/>
    </row>
    <row r="101" spans="1:14" hidden="1" outlineLevel="1" x14ac:dyDescent="0.25">
      <c r="A101" s="25" t="s">
        <v>1028</v>
      </c>
      <c r="B101" s="54"/>
      <c r="C101" s="105"/>
      <c r="D101" s="105"/>
      <c r="F101" s="25"/>
      <c r="G101" s="105"/>
      <c r="H101"/>
      <c r="I101" s="41"/>
      <c r="N101" s="25"/>
    </row>
    <row r="102" spans="1:14" hidden="1" outlineLevel="1" x14ac:dyDescent="0.25">
      <c r="A102" s="25" t="s">
        <v>1029</v>
      </c>
      <c r="B102" s="54"/>
      <c r="C102" s="105"/>
      <c r="D102" s="105"/>
      <c r="F102" s="25"/>
      <c r="G102" s="105"/>
      <c r="H102"/>
      <c r="I102" s="41"/>
      <c r="N102" s="25"/>
    </row>
    <row r="103" spans="1:14" ht="15" customHeight="1" collapsed="1" x14ac:dyDescent="0.25">
      <c r="A103" s="43"/>
      <c r="B103" s="44" t="s">
        <v>622</v>
      </c>
      <c r="C103" s="129" t="s">
        <v>944</v>
      </c>
      <c r="D103" s="129"/>
      <c r="E103" s="45"/>
      <c r="F103" s="43"/>
      <c r="G103" s="126"/>
      <c r="H103"/>
      <c r="I103" s="77"/>
      <c r="J103" s="38"/>
      <c r="K103" s="38"/>
      <c r="L103" s="31"/>
      <c r="M103" s="38"/>
      <c r="N103" s="56"/>
    </row>
    <row r="104" spans="1:14" x14ac:dyDescent="0.25">
      <c r="A104" s="25" t="s">
        <v>1030</v>
      </c>
      <c r="B104" s="41" t="s">
        <v>1356</v>
      </c>
      <c r="C104" s="105">
        <v>8.1760818355075732E-2</v>
      </c>
      <c r="D104" s="105"/>
      <c r="G104" s="105"/>
      <c r="H104"/>
      <c r="I104" s="41"/>
      <c r="N104" s="25"/>
    </row>
    <row r="105" spans="1:14" x14ac:dyDescent="0.25">
      <c r="A105" s="25" t="s">
        <v>1031</v>
      </c>
      <c r="B105" s="41" t="s">
        <v>1357</v>
      </c>
      <c r="C105" s="105">
        <v>3.1053180101428764E-2</v>
      </c>
      <c r="D105" s="105"/>
      <c r="G105" s="105"/>
      <c r="H105"/>
      <c r="I105" s="41"/>
      <c r="N105" s="25"/>
    </row>
    <row r="106" spans="1:14" x14ac:dyDescent="0.25">
      <c r="A106" s="25" t="s">
        <v>1032</v>
      </c>
      <c r="B106" s="41" t="s">
        <v>1358</v>
      </c>
      <c r="C106" s="105">
        <v>1.8702781896116818E-2</v>
      </c>
      <c r="D106" s="105"/>
      <c r="G106" s="105"/>
      <c r="H106"/>
      <c r="I106" s="41"/>
      <c r="N106" s="25"/>
    </row>
    <row r="107" spans="1:14" x14ac:dyDescent="0.25">
      <c r="A107" s="25" t="s">
        <v>1033</v>
      </c>
      <c r="B107" s="41" t="s">
        <v>1359</v>
      </c>
      <c r="C107" s="105">
        <v>3.0044233663316738E-2</v>
      </c>
      <c r="D107" s="105"/>
      <c r="G107" s="105"/>
      <c r="H107"/>
      <c r="I107" s="41"/>
      <c r="N107" s="25"/>
    </row>
    <row r="108" spans="1:14" x14ac:dyDescent="0.25">
      <c r="A108" s="25" t="s">
        <v>1034</v>
      </c>
      <c r="B108" s="41" t="s">
        <v>1360</v>
      </c>
      <c r="C108" s="105">
        <v>1.1510080731161421E-3</v>
      </c>
      <c r="D108" s="105"/>
      <c r="G108" s="105"/>
      <c r="H108"/>
      <c r="I108" s="41"/>
      <c r="N108" s="25"/>
    </row>
    <row r="109" spans="1:14" x14ac:dyDescent="0.25">
      <c r="A109" s="25" t="s">
        <v>1035</v>
      </c>
      <c r="B109" s="41" t="s">
        <v>1361</v>
      </c>
      <c r="C109" s="105">
        <v>5.6515358492952916E-2</v>
      </c>
      <c r="D109" s="105"/>
      <c r="G109" s="105"/>
      <c r="H109"/>
      <c r="I109" s="41"/>
      <c r="N109" s="25"/>
    </row>
    <row r="110" spans="1:14" x14ac:dyDescent="0.25">
      <c r="A110" s="25" t="s">
        <v>1036</v>
      </c>
      <c r="B110" s="41" t="s">
        <v>1362</v>
      </c>
      <c r="C110" s="105">
        <v>6.9698346783471227E-2</v>
      </c>
      <c r="D110" s="105"/>
      <c r="G110" s="105"/>
      <c r="H110"/>
      <c r="I110" s="41"/>
      <c r="N110" s="25"/>
    </row>
    <row r="111" spans="1:14" x14ac:dyDescent="0.25">
      <c r="A111" s="25" t="s">
        <v>1037</v>
      </c>
      <c r="B111" s="41" t="s">
        <v>1363</v>
      </c>
      <c r="C111" s="105">
        <v>0.11940261666325076</v>
      </c>
      <c r="D111" s="105"/>
      <c r="G111" s="105"/>
      <c r="H111"/>
      <c r="I111" s="41"/>
      <c r="N111" s="25"/>
    </row>
    <row r="112" spans="1:14" x14ac:dyDescent="0.25">
      <c r="A112" s="25" t="s">
        <v>1038</v>
      </c>
      <c r="B112" s="41" t="s">
        <v>1364</v>
      </c>
      <c r="C112" s="105">
        <v>3.3251671387628516E-2</v>
      </c>
      <c r="D112" s="105"/>
      <c r="G112" s="105"/>
      <c r="H112"/>
      <c r="I112" s="41"/>
      <c r="N112" s="25"/>
    </row>
    <row r="113" spans="1:14" x14ac:dyDescent="0.25">
      <c r="A113" s="25" t="s">
        <v>1039</v>
      </c>
      <c r="B113" s="41" t="s">
        <v>1365</v>
      </c>
      <c r="C113" s="105">
        <v>4.9342985389646495E-2</v>
      </c>
      <c r="G113" s="105"/>
      <c r="H113"/>
      <c r="I113" s="41"/>
      <c r="N113" s="25"/>
    </row>
    <row r="114" spans="1:14" x14ac:dyDescent="0.25">
      <c r="A114" s="25" t="s">
        <v>1040</v>
      </c>
      <c r="B114" s="41" t="s">
        <v>1366</v>
      </c>
      <c r="C114" s="105">
        <v>6.5289633970476837E-2</v>
      </c>
      <c r="G114" s="105"/>
      <c r="H114"/>
      <c r="I114" s="41"/>
      <c r="N114" s="25"/>
    </row>
    <row r="115" spans="1:14" x14ac:dyDescent="0.25">
      <c r="A115" s="25" t="s">
        <v>1041</v>
      </c>
      <c r="B115" s="41" t="s">
        <v>1367</v>
      </c>
      <c r="C115" s="105">
        <v>2.9159567414508179E-2</v>
      </c>
      <c r="G115" s="105"/>
      <c r="H115"/>
      <c r="I115" s="41"/>
      <c r="N115" s="25"/>
    </row>
    <row r="116" spans="1:14" x14ac:dyDescent="0.25">
      <c r="A116" s="25" t="s">
        <v>1042</v>
      </c>
      <c r="B116" s="41" t="s">
        <v>1368</v>
      </c>
      <c r="C116" s="105">
        <v>6.5910613771226381E-2</v>
      </c>
      <c r="G116" s="105"/>
      <c r="H116"/>
      <c r="I116" s="41"/>
      <c r="N116" s="25"/>
    </row>
    <row r="117" spans="1:14" x14ac:dyDescent="0.25">
      <c r="A117" s="25" t="s">
        <v>1043</v>
      </c>
      <c r="B117" s="41" t="s">
        <v>1369</v>
      </c>
      <c r="C117" s="105">
        <v>6.9657349525601212E-4</v>
      </c>
      <c r="G117" s="105"/>
      <c r="H117"/>
      <c r="I117" s="41"/>
      <c r="N117" s="25"/>
    </row>
    <row r="118" spans="1:14" x14ac:dyDescent="0.25">
      <c r="A118" s="25" t="s">
        <v>1044</v>
      </c>
      <c r="B118" s="41" t="s">
        <v>1370</v>
      </c>
      <c r="C118" s="105">
        <v>5.0893581138839995E-2</v>
      </c>
      <c r="G118" s="105"/>
      <c r="H118"/>
      <c r="I118" s="41"/>
      <c r="N118" s="25"/>
    </row>
    <row r="119" spans="1:14" x14ac:dyDescent="0.25">
      <c r="A119" s="25" t="s">
        <v>1045</v>
      </c>
      <c r="B119" s="41"/>
      <c r="C119" s="105"/>
      <c r="G119" s="105"/>
      <c r="H119"/>
      <c r="I119" s="41"/>
      <c r="N119" s="25"/>
    </row>
    <row r="120" spans="1:14" x14ac:dyDescent="0.25">
      <c r="A120" s="25" t="s">
        <v>1046</v>
      </c>
      <c r="B120" s="41"/>
      <c r="C120" s="105"/>
      <c r="G120" s="105"/>
      <c r="H120"/>
      <c r="I120" s="41"/>
      <c r="N120" s="25"/>
    </row>
    <row r="121" spans="1:14" x14ac:dyDescent="0.25">
      <c r="A121" s="25" t="s">
        <v>1047</v>
      </c>
      <c r="B121" s="41"/>
      <c r="C121" s="105"/>
      <c r="G121" s="105"/>
      <c r="H121"/>
      <c r="I121" s="41"/>
      <c r="N121" s="25"/>
    </row>
    <row r="122" spans="1:14" x14ac:dyDescent="0.25">
      <c r="A122" s="25" t="s">
        <v>1048</v>
      </c>
      <c r="B122" s="41"/>
      <c r="C122" s="105"/>
      <c r="G122" s="105"/>
      <c r="H122"/>
      <c r="I122" s="41"/>
      <c r="N122" s="25"/>
    </row>
    <row r="123" spans="1:14" x14ac:dyDescent="0.25">
      <c r="A123" s="25" t="s">
        <v>1049</v>
      </c>
      <c r="B123" s="41"/>
      <c r="C123" s="105"/>
      <c r="G123" s="105"/>
      <c r="H123"/>
      <c r="I123" s="41"/>
      <c r="N123" s="25"/>
    </row>
    <row r="124" spans="1:14" x14ac:dyDescent="0.25">
      <c r="A124" s="25" t="s">
        <v>1050</v>
      </c>
      <c r="B124" s="41"/>
      <c r="C124" s="105"/>
      <c r="G124" s="105"/>
      <c r="H124"/>
      <c r="I124" s="41"/>
      <c r="N124" s="25"/>
    </row>
    <row r="125" spans="1:14" x14ac:dyDescent="0.25">
      <c r="A125" s="25" t="s">
        <v>1051</v>
      </c>
      <c r="B125" s="41"/>
      <c r="C125" s="105"/>
      <c r="G125" s="105"/>
      <c r="H125"/>
      <c r="I125" s="41"/>
      <c r="N125" s="25"/>
    </row>
    <row r="126" spans="1:14" x14ac:dyDescent="0.25">
      <c r="A126" s="25" t="s">
        <v>1052</v>
      </c>
      <c r="B126" s="41"/>
      <c r="C126" s="105"/>
      <c r="G126" s="105"/>
      <c r="H126"/>
      <c r="I126" s="41"/>
      <c r="N126" s="25"/>
    </row>
    <row r="127" spans="1:14" x14ac:dyDescent="0.25">
      <c r="A127" s="25" t="s">
        <v>1053</v>
      </c>
      <c r="B127" s="41"/>
      <c r="G127" s="105"/>
      <c r="H127"/>
      <c r="I127" s="41"/>
      <c r="N127" s="25"/>
    </row>
    <row r="128" spans="1:14" x14ac:dyDescent="0.25">
      <c r="A128" s="25" t="s">
        <v>1054</v>
      </c>
      <c r="B128" s="41"/>
      <c r="C128" s="105"/>
      <c r="G128" s="105"/>
      <c r="H128"/>
      <c r="I128" s="41"/>
      <c r="N128" s="25"/>
    </row>
    <row r="129" spans="1:14" x14ac:dyDescent="0.25">
      <c r="A129" s="43"/>
      <c r="B129" s="44" t="s">
        <v>654</v>
      </c>
      <c r="C129" s="43" t="s">
        <v>944</v>
      </c>
      <c r="D129" s="43"/>
      <c r="E129" s="43"/>
      <c r="F129" s="126"/>
      <c r="G129" s="126"/>
      <c r="H129"/>
      <c r="I129" s="77"/>
      <c r="J129" s="38"/>
      <c r="K129" s="38"/>
      <c r="L129" s="38"/>
      <c r="M129" s="56"/>
      <c r="N129" s="56"/>
    </row>
    <row r="130" spans="1:14" x14ac:dyDescent="0.25">
      <c r="A130" s="25" t="s">
        <v>1055</v>
      </c>
      <c r="B130" s="25" t="s">
        <v>656</v>
      </c>
      <c r="C130" s="105">
        <v>0.68440000000000001</v>
      </c>
      <c r="D130"/>
      <c r="E130"/>
      <c r="F130" s="133"/>
      <c r="G130" s="133"/>
      <c r="H130"/>
      <c r="K130" s="65"/>
      <c r="L130" s="65"/>
      <c r="M130" s="65"/>
      <c r="N130" s="65"/>
    </row>
    <row r="131" spans="1:14" x14ac:dyDescent="0.25">
      <c r="A131" s="25" t="s">
        <v>1056</v>
      </c>
      <c r="B131" s="25" t="s">
        <v>658</v>
      </c>
      <c r="C131" s="105">
        <v>0.3</v>
      </c>
      <c r="D131"/>
      <c r="E131"/>
      <c r="F131"/>
      <c r="G131" s="133"/>
      <c r="H131"/>
      <c r="K131" s="65"/>
      <c r="L131" s="65"/>
      <c r="M131" s="65"/>
      <c r="N131" s="65"/>
    </row>
    <row r="132" spans="1:14" x14ac:dyDescent="0.25">
      <c r="A132" s="25" t="s">
        <v>1057</v>
      </c>
      <c r="B132" s="25" t="s">
        <v>94</v>
      </c>
      <c r="C132" s="105">
        <v>1.5599999999999999E-2</v>
      </c>
      <c r="D132"/>
      <c r="E132"/>
      <c r="F132"/>
      <c r="G132" s="133"/>
      <c r="H132"/>
      <c r="K132" s="65"/>
      <c r="L132" s="65"/>
      <c r="M132" s="65"/>
      <c r="N132" s="65"/>
    </row>
    <row r="133" spans="1:14" hidden="1" outlineLevel="1" x14ac:dyDescent="0.25">
      <c r="A133" s="25" t="s">
        <v>1058</v>
      </c>
      <c r="D133"/>
      <c r="E133"/>
      <c r="F133" s="133"/>
      <c r="G133" s="133"/>
      <c r="H133"/>
      <c r="K133" s="65"/>
      <c r="L133" s="65"/>
      <c r="M133" s="65"/>
      <c r="N133" s="65"/>
    </row>
    <row r="134" spans="1:14" hidden="1" outlineLevel="1" x14ac:dyDescent="0.25">
      <c r="A134" s="25" t="s">
        <v>1059</v>
      </c>
      <c r="D134"/>
      <c r="E134"/>
      <c r="F134" s="133"/>
      <c r="G134" s="133"/>
      <c r="H134"/>
      <c r="K134" s="65"/>
      <c r="L134" s="65"/>
      <c r="M134" s="65"/>
      <c r="N134" s="65"/>
    </row>
    <row r="135" spans="1:14" hidden="1" outlineLevel="1" x14ac:dyDescent="0.25">
      <c r="A135" s="25" t="s">
        <v>1060</v>
      </c>
      <c r="D135"/>
      <c r="E135"/>
      <c r="F135" s="133"/>
      <c r="G135" s="133"/>
      <c r="H135"/>
      <c r="K135" s="65"/>
      <c r="L135" s="65"/>
      <c r="M135" s="65"/>
      <c r="N135" s="65"/>
    </row>
    <row r="136" spans="1:14" hidden="1" outlineLevel="1" x14ac:dyDescent="0.25">
      <c r="A136" s="25" t="s">
        <v>1061</v>
      </c>
      <c r="D136"/>
      <c r="E136"/>
      <c r="F136" s="133"/>
      <c r="G136" s="133"/>
      <c r="H136"/>
      <c r="K136" s="65"/>
      <c r="L136" s="65"/>
      <c r="M136" s="65"/>
      <c r="N136" s="65"/>
    </row>
    <row r="137" spans="1:14" collapsed="1" x14ac:dyDescent="0.25">
      <c r="A137" s="43"/>
      <c r="B137" s="44" t="s">
        <v>666</v>
      </c>
      <c r="C137" s="43" t="s">
        <v>944</v>
      </c>
      <c r="D137" s="43"/>
      <c r="E137" s="43"/>
      <c r="F137" s="126"/>
      <c r="G137" s="126"/>
      <c r="H137"/>
      <c r="I137" s="77"/>
      <c r="J137" s="38"/>
      <c r="K137" s="38"/>
      <c r="L137" s="38"/>
      <c r="M137" s="56"/>
      <c r="N137" s="56"/>
    </row>
    <row r="138" spans="1:14" x14ac:dyDescent="0.25">
      <c r="A138" s="25" t="s">
        <v>1062</v>
      </c>
      <c r="B138" s="25" t="s">
        <v>668</v>
      </c>
      <c r="C138" s="105">
        <v>0.2863</v>
      </c>
      <c r="D138" s="80"/>
      <c r="E138" s="80"/>
      <c r="F138" s="112"/>
      <c r="G138" s="117"/>
      <c r="H138"/>
      <c r="K138" s="80"/>
      <c r="L138" s="80"/>
      <c r="M138" s="60"/>
      <c r="N138" s="50"/>
    </row>
    <row r="139" spans="1:14" x14ac:dyDescent="0.25">
      <c r="A139" s="25" t="s">
        <v>1063</v>
      </c>
      <c r="B139" s="25" t="s">
        <v>670</v>
      </c>
      <c r="C139" s="105">
        <v>0.7137</v>
      </c>
      <c r="D139" s="80"/>
      <c r="E139" s="80"/>
      <c r="F139" s="112"/>
      <c r="G139" s="117"/>
      <c r="H139"/>
      <c r="K139" s="80"/>
      <c r="L139" s="80"/>
      <c r="M139" s="60"/>
      <c r="N139" s="50"/>
    </row>
    <row r="140" spans="1:14" x14ac:dyDescent="0.25">
      <c r="A140" s="25" t="s">
        <v>1064</v>
      </c>
      <c r="B140" s="25" t="s">
        <v>94</v>
      </c>
      <c r="C140" s="25">
        <v>0</v>
      </c>
      <c r="D140" s="80"/>
      <c r="E140" s="80"/>
      <c r="F140" s="112"/>
      <c r="G140" s="117"/>
      <c r="H140"/>
      <c r="K140" s="80"/>
      <c r="L140" s="80"/>
      <c r="M140" s="60"/>
      <c r="N140" s="50"/>
    </row>
    <row r="141" spans="1:14" hidden="1" outlineLevel="1" x14ac:dyDescent="0.25">
      <c r="A141" s="25" t="s">
        <v>1065</v>
      </c>
      <c r="D141" s="80"/>
      <c r="E141" s="80"/>
      <c r="F141" s="60"/>
      <c r="G141" s="117"/>
      <c r="H141"/>
      <c r="K141" s="80"/>
      <c r="L141" s="80"/>
      <c r="M141" s="60"/>
      <c r="N141" s="50"/>
    </row>
    <row r="142" spans="1:14" hidden="1" outlineLevel="1" x14ac:dyDescent="0.25">
      <c r="A142" s="25" t="s">
        <v>1066</v>
      </c>
      <c r="D142" s="80"/>
      <c r="E142" s="80"/>
      <c r="F142" s="60"/>
      <c r="G142" s="117"/>
      <c r="H142"/>
      <c r="K142" s="80"/>
      <c r="L142" s="80"/>
      <c r="M142" s="60"/>
      <c r="N142" s="50"/>
    </row>
    <row r="143" spans="1:14" hidden="1" outlineLevel="1" x14ac:dyDescent="0.25">
      <c r="A143" s="25" t="s">
        <v>1067</v>
      </c>
      <c r="D143" s="80"/>
      <c r="E143" s="80"/>
      <c r="F143" s="112"/>
      <c r="G143" s="117"/>
      <c r="H143"/>
      <c r="K143" s="80"/>
      <c r="L143" s="80"/>
      <c r="M143" s="60"/>
      <c r="N143" s="50"/>
    </row>
    <row r="144" spans="1:14" hidden="1" outlineLevel="1" x14ac:dyDescent="0.25">
      <c r="A144" s="25" t="s">
        <v>1068</v>
      </c>
      <c r="D144" s="80"/>
      <c r="E144" s="80"/>
      <c r="F144" s="112"/>
      <c r="G144" s="117"/>
      <c r="H144"/>
      <c r="K144" s="80"/>
      <c r="L144" s="80"/>
      <c r="M144" s="60"/>
      <c r="N144" s="50"/>
    </row>
    <row r="145" spans="1:14" hidden="1" outlineLevel="1" x14ac:dyDescent="0.25">
      <c r="A145" s="25" t="s">
        <v>1069</v>
      </c>
      <c r="D145" s="80"/>
      <c r="E145" s="80"/>
      <c r="F145" s="112"/>
      <c r="G145" s="117"/>
      <c r="H145"/>
      <c r="K145" s="80"/>
      <c r="L145" s="80"/>
      <c r="M145" s="60"/>
      <c r="N145" s="50"/>
    </row>
    <row r="146" spans="1:14" hidden="1" outlineLevel="1" x14ac:dyDescent="0.25">
      <c r="A146" s="25" t="s">
        <v>1070</v>
      </c>
      <c r="D146" s="80"/>
      <c r="E146" s="80"/>
      <c r="F146" s="112"/>
      <c r="G146" s="117"/>
      <c r="H146"/>
      <c r="K146" s="80"/>
      <c r="L146" s="80"/>
      <c r="M146" s="60"/>
      <c r="N146" s="50"/>
    </row>
    <row r="147" spans="1:14" collapsed="1" x14ac:dyDescent="0.25">
      <c r="A147" s="43"/>
      <c r="B147" s="44" t="s">
        <v>1071</v>
      </c>
      <c r="C147" s="43" t="s">
        <v>62</v>
      </c>
      <c r="D147" s="43"/>
      <c r="E147" s="43"/>
      <c r="F147" s="129" t="s">
        <v>944</v>
      </c>
      <c r="G147" s="126"/>
      <c r="H147"/>
      <c r="I147" s="77"/>
      <c r="J147" s="38"/>
      <c r="K147" s="38"/>
      <c r="L147" s="38"/>
      <c r="M147" s="38"/>
      <c r="N147" s="56"/>
    </row>
    <row r="148" spans="1:14" x14ac:dyDescent="0.25">
      <c r="A148" s="25" t="s">
        <v>1072</v>
      </c>
      <c r="B148" s="41" t="s">
        <v>1073</v>
      </c>
      <c r="C148" s="103">
        <v>4722.4000000000005</v>
      </c>
      <c r="D148" s="80"/>
      <c r="E148" s="80"/>
      <c r="F148" s="117">
        <f>IF($C$152=0,"",IF(C148="[for completion]","",C148/$C$152))</f>
        <v>0.15550451494585937</v>
      </c>
      <c r="G148" s="117"/>
      <c r="H148"/>
      <c r="I148" s="41"/>
      <c r="K148" s="80"/>
      <c r="L148" s="80"/>
      <c r="M148" s="51"/>
      <c r="N148" s="50"/>
    </row>
    <row r="149" spans="1:14" x14ac:dyDescent="0.25">
      <c r="A149" s="25" t="s">
        <v>1074</v>
      </c>
      <c r="B149" s="41" t="s">
        <v>1075</v>
      </c>
      <c r="C149" s="103">
        <v>9592.2420000000002</v>
      </c>
      <c r="D149" s="80"/>
      <c r="E149" s="80"/>
      <c r="F149" s="117">
        <f>IF($C$152=0,"",IF(C149="[for completion]","",C149/$C$152))</f>
        <v>0.31586416640972809</v>
      </c>
      <c r="G149" s="117"/>
      <c r="H149"/>
      <c r="I149" s="41"/>
      <c r="K149" s="80"/>
      <c r="L149" s="80"/>
      <c r="M149" s="51"/>
      <c r="N149" s="50"/>
    </row>
    <row r="150" spans="1:14" x14ac:dyDescent="0.25">
      <c r="A150" s="25" t="s">
        <v>1076</v>
      </c>
      <c r="B150" s="41" t="s">
        <v>1077</v>
      </c>
      <c r="C150" s="103">
        <v>8973.0383000000002</v>
      </c>
      <c r="D150" s="80"/>
      <c r="E150" s="80"/>
      <c r="F150" s="117">
        <f>IF($C$152=0,"",IF(C150="[for completion]","",C150/$C$152))</f>
        <v>0.29547432839914417</v>
      </c>
      <c r="G150" s="117"/>
      <c r="H150"/>
      <c r="I150" s="41"/>
      <c r="K150" s="80"/>
      <c r="L150" s="80"/>
      <c r="M150" s="51"/>
      <c r="N150" s="50"/>
    </row>
    <row r="151" spans="1:14" ht="15" customHeight="1" x14ac:dyDescent="0.25">
      <c r="A151" s="25" t="s">
        <v>1078</v>
      </c>
      <c r="B151" s="41" t="s">
        <v>1079</v>
      </c>
      <c r="C151" s="103">
        <v>7080.5697899999996</v>
      </c>
      <c r="D151" s="80"/>
      <c r="E151" s="80"/>
      <c r="F151" s="117">
        <f>IF($C$152=0,"",IF(C151="[for completion]","",C151/$C$152))</f>
        <v>0.23315699024526834</v>
      </c>
      <c r="G151" s="117"/>
      <c r="H151"/>
      <c r="I151" s="41"/>
      <c r="K151" s="80"/>
      <c r="L151" s="80"/>
      <c r="M151" s="51"/>
      <c r="N151" s="50"/>
    </row>
    <row r="152" spans="1:14" ht="15" customHeight="1" x14ac:dyDescent="0.25">
      <c r="A152" s="25" t="s">
        <v>1080</v>
      </c>
      <c r="B152" s="52" t="s">
        <v>96</v>
      </c>
      <c r="C152" s="50">
        <f>SUM(C148:C151)</f>
        <v>30368.250090000001</v>
      </c>
      <c r="D152" s="80"/>
      <c r="E152" s="80"/>
      <c r="F152" s="60"/>
      <c r="G152" s="117"/>
      <c r="H152"/>
      <c r="I152" s="41"/>
      <c r="K152" s="80"/>
      <c r="L152" s="80"/>
      <c r="M152" s="51"/>
      <c r="N152" s="50"/>
    </row>
    <row r="153" spans="1:14" ht="15" customHeight="1" outlineLevel="1" x14ac:dyDescent="0.25">
      <c r="A153" s="25" t="s">
        <v>1081</v>
      </c>
      <c r="B153" s="54" t="s">
        <v>1082</v>
      </c>
      <c r="C153" s="103">
        <v>0</v>
      </c>
      <c r="D153" s="80"/>
      <c r="E153" s="80"/>
      <c r="F153" s="117">
        <f t="shared" ref="F153:F159" si="3">IF($C$152=0,"",IF(C153="[for completion]","",C153/$C$152))</f>
        <v>0</v>
      </c>
      <c r="G153" s="117"/>
      <c r="H153"/>
      <c r="I153" s="41"/>
      <c r="K153" s="80"/>
      <c r="L153" s="80"/>
      <c r="M153" s="51"/>
      <c r="N153" s="50"/>
    </row>
    <row r="154" spans="1:14" ht="15" customHeight="1" outlineLevel="1" x14ac:dyDescent="0.25">
      <c r="A154" s="25" t="s">
        <v>1083</v>
      </c>
      <c r="B154" s="54" t="s">
        <v>1084</v>
      </c>
      <c r="C154" s="103">
        <v>4191.8</v>
      </c>
      <c r="D154" s="80"/>
      <c r="E154" s="80"/>
      <c r="F154" s="117">
        <f t="shared" si="3"/>
        <v>0.13803231953033485</v>
      </c>
      <c r="G154" s="117"/>
      <c r="H154"/>
      <c r="I154" s="41"/>
      <c r="K154" s="80"/>
      <c r="L154" s="80"/>
      <c r="M154" s="51"/>
      <c r="N154" s="50"/>
    </row>
    <row r="155" spans="1:14" ht="15" customHeight="1" outlineLevel="1" x14ac:dyDescent="0.25">
      <c r="A155" s="25" t="s">
        <v>1085</v>
      </c>
      <c r="B155" s="54" t="s">
        <v>1086</v>
      </c>
      <c r="C155" s="103">
        <v>530.6</v>
      </c>
      <c r="D155" s="80"/>
      <c r="E155" s="80"/>
      <c r="F155" s="117">
        <f t="shared" si="3"/>
        <v>1.7472195415524517E-2</v>
      </c>
      <c r="G155" s="117"/>
      <c r="H155"/>
      <c r="I155" s="41"/>
      <c r="K155" s="80"/>
      <c r="L155" s="80"/>
      <c r="M155" s="51"/>
      <c r="N155" s="50"/>
    </row>
    <row r="156" spans="1:14" ht="15" customHeight="1" outlineLevel="1" x14ac:dyDescent="0.25">
      <c r="A156" s="25" t="s">
        <v>1087</v>
      </c>
      <c r="B156" s="54" t="s">
        <v>1088</v>
      </c>
      <c r="C156" s="103">
        <v>7306.0079999999998</v>
      </c>
      <c r="D156" s="80"/>
      <c r="E156" s="80"/>
      <c r="F156" s="117">
        <f t="shared" si="3"/>
        <v>0.24058047396039473</v>
      </c>
      <c r="G156" s="117"/>
      <c r="H156"/>
      <c r="I156" s="41"/>
      <c r="K156" s="80"/>
      <c r="L156" s="80"/>
      <c r="M156" s="51"/>
      <c r="N156" s="50"/>
    </row>
    <row r="157" spans="1:14" ht="15" customHeight="1" outlineLevel="1" x14ac:dyDescent="0.25">
      <c r="A157" s="25" t="s">
        <v>1089</v>
      </c>
      <c r="B157" s="54" t="s">
        <v>1090</v>
      </c>
      <c r="C157" s="103">
        <v>2286.2339999999999</v>
      </c>
      <c r="D157" s="80"/>
      <c r="E157" s="80"/>
      <c r="F157" s="117">
        <f t="shared" si="3"/>
        <v>7.5283692449333348E-2</v>
      </c>
      <c r="G157" s="117"/>
      <c r="H157"/>
      <c r="I157" s="41"/>
      <c r="K157" s="80"/>
      <c r="L157" s="80"/>
      <c r="M157" s="51"/>
      <c r="N157" s="50"/>
    </row>
    <row r="158" spans="1:14" ht="15" customHeight="1" outlineLevel="1" x14ac:dyDescent="0.25">
      <c r="A158" s="25" t="s">
        <v>1091</v>
      </c>
      <c r="B158" s="54" t="s">
        <v>1092</v>
      </c>
      <c r="C158" s="103">
        <v>7259.9153000000006</v>
      </c>
      <c r="D158" s="80"/>
      <c r="E158" s="80"/>
      <c r="F158" s="117">
        <f t="shared" si="3"/>
        <v>0.23906268153365304</v>
      </c>
      <c r="G158" s="117"/>
      <c r="H158"/>
      <c r="I158" s="41"/>
      <c r="K158" s="80"/>
      <c r="L158" s="80"/>
      <c r="M158" s="51"/>
      <c r="N158" s="50"/>
    </row>
    <row r="159" spans="1:14" ht="15" customHeight="1" outlineLevel="1" x14ac:dyDescent="0.25">
      <c r="A159" s="25" t="s">
        <v>1093</v>
      </c>
      <c r="B159" s="54" t="s">
        <v>1934</v>
      </c>
      <c r="C159" s="103">
        <v>1713.123</v>
      </c>
      <c r="D159" s="80"/>
      <c r="E159" s="80"/>
      <c r="F159" s="117">
        <f t="shared" si="3"/>
        <v>5.6411646865491154E-2</v>
      </c>
      <c r="G159" s="117"/>
      <c r="H159"/>
      <c r="I159" s="41"/>
      <c r="K159" s="80"/>
      <c r="L159" s="80"/>
      <c r="M159" s="51"/>
      <c r="N159" s="50"/>
    </row>
    <row r="160" spans="1:14" ht="15" customHeight="1" outlineLevel="1" x14ac:dyDescent="0.25">
      <c r="A160" s="25" t="s">
        <v>1094</v>
      </c>
      <c r="B160" s="54"/>
      <c r="C160" s="103"/>
      <c r="D160" s="80"/>
      <c r="E160" s="80"/>
      <c r="F160" s="117"/>
      <c r="G160" s="117"/>
      <c r="H160"/>
      <c r="I160" s="41"/>
      <c r="K160" s="80"/>
      <c r="L160" s="80"/>
      <c r="M160" s="51"/>
      <c r="N160" s="50"/>
    </row>
    <row r="161" spans="1:14" ht="15" customHeight="1" outlineLevel="1" x14ac:dyDescent="0.25">
      <c r="A161" s="25" t="s">
        <v>1095</v>
      </c>
      <c r="B161" s="54"/>
      <c r="D161" s="80"/>
      <c r="E161" s="80"/>
      <c r="F161" s="51"/>
      <c r="G161" s="117"/>
      <c r="H161"/>
      <c r="I161" s="41"/>
      <c r="K161" s="80"/>
      <c r="L161" s="80"/>
      <c r="M161" s="51"/>
      <c r="N161" s="50"/>
    </row>
    <row r="162" spans="1:14" ht="15" customHeight="1" outlineLevel="1" x14ac:dyDescent="0.25">
      <c r="A162" s="25" t="s">
        <v>1096</v>
      </c>
      <c r="B162" s="54"/>
      <c r="D162" s="80"/>
      <c r="E162" s="80"/>
      <c r="F162" s="117"/>
      <c r="G162" s="117"/>
      <c r="H162"/>
      <c r="I162" s="41"/>
      <c r="K162" s="80"/>
      <c r="L162" s="80"/>
      <c r="M162" s="51"/>
      <c r="N162" s="50"/>
    </row>
    <row r="163" spans="1:14" ht="15" customHeight="1" outlineLevel="1" x14ac:dyDescent="0.25">
      <c r="A163" s="25" t="s">
        <v>1097</v>
      </c>
      <c r="B163" s="54"/>
      <c r="D163" s="80"/>
      <c r="E163" s="80"/>
      <c r="F163" s="117"/>
      <c r="G163" s="117"/>
      <c r="H163"/>
      <c r="I163" s="41"/>
      <c r="K163" s="80"/>
      <c r="L163" s="80"/>
      <c r="M163" s="51"/>
      <c r="N163" s="50"/>
    </row>
    <row r="164" spans="1:14" ht="15" customHeight="1" outlineLevel="1" x14ac:dyDescent="0.25">
      <c r="A164" s="25" t="s">
        <v>1098</v>
      </c>
      <c r="B164" s="41"/>
      <c r="D164" s="80"/>
      <c r="E164" s="80"/>
      <c r="F164" s="117"/>
      <c r="G164" s="117"/>
      <c r="H164"/>
      <c r="I164" s="41"/>
      <c r="K164" s="80"/>
      <c r="L164" s="80"/>
      <c r="M164" s="51"/>
      <c r="N164" s="50"/>
    </row>
    <row r="165" spans="1:14" outlineLevel="1" x14ac:dyDescent="0.25">
      <c r="A165" s="25" t="s">
        <v>1099</v>
      </c>
      <c r="B165" s="55"/>
      <c r="C165" s="55"/>
      <c r="D165" s="55"/>
      <c r="E165" s="55"/>
      <c r="F165" s="117"/>
      <c r="G165" s="117"/>
      <c r="H165"/>
      <c r="I165" s="52"/>
      <c r="J165" s="41"/>
      <c r="K165" s="80"/>
      <c r="L165" s="80"/>
      <c r="M165" s="60"/>
      <c r="N165" s="50"/>
    </row>
    <row r="166" spans="1:14" ht="15" customHeight="1" x14ac:dyDescent="0.25">
      <c r="A166" s="43"/>
      <c r="B166" s="44" t="s">
        <v>1100</v>
      </c>
      <c r="C166" s="43"/>
      <c r="D166" s="43"/>
      <c r="E166" s="43"/>
      <c r="F166" s="126"/>
      <c r="G166" s="126"/>
      <c r="H166"/>
      <c r="I166" s="77"/>
      <c r="J166" s="38"/>
      <c r="K166" s="38"/>
      <c r="L166" s="38"/>
      <c r="M166" s="56"/>
      <c r="N166" s="56"/>
    </row>
    <row r="167" spans="1:14" x14ac:dyDescent="0.25">
      <c r="A167" s="25" t="s">
        <v>1101</v>
      </c>
      <c r="B167" s="25" t="s">
        <v>695</v>
      </c>
      <c r="C167" s="105">
        <v>1E-8</v>
      </c>
      <c r="D167"/>
      <c r="E167" s="23"/>
      <c r="F167" s="115"/>
      <c r="G167" s="133"/>
      <c r="H167"/>
      <c r="K167" s="65"/>
      <c r="L167" s="23"/>
      <c r="M167" s="23"/>
      <c r="N167" s="65"/>
    </row>
    <row r="168" spans="1:14" hidden="1" outlineLevel="1" x14ac:dyDescent="0.25">
      <c r="A168" s="25" t="s">
        <v>1102</v>
      </c>
      <c r="D168"/>
      <c r="E168" s="23"/>
      <c r="F168" s="115"/>
      <c r="G168" s="133"/>
      <c r="H168"/>
      <c r="K168" s="65"/>
      <c r="L168" s="23"/>
      <c r="M168" s="23"/>
      <c r="N168" s="65"/>
    </row>
    <row r="169" spans="1:14" hidden="1" outlineLevel="1" x14ac:dyDescent="0.25">
      <c r="A169" s="25" t="s">
        <v>1103</v>
      </c>
      <c r="D169"/>
      <c r="E169" s="23"/>
      <c r="F169" s="115"/>
      <c r="G169" s="133"/>
      <c r="H169"/>
      <c r="K169" s="65"/>
      <c r="L169" s="23"/>
      <c r="M169" s="23"/>
      <c r="N169" s="65"/>
    </row>
    <row r="170" spans="1:14" hidden="1" outlineLevel="1" x14ac:dyDescent="0.25">
      <c r="A170" s="25" t="s">
        <v>1104</v>
      </c>
      <c r="D170"/>
      <c r="E170" s="23"/>
      <c r="F170" s="115"/>
      <c r="G170" s="133"/>
      <c r="H170"/>
      <c r="K170" s="65"/>
      <c r="L170" s="23"/>
      <c r="M170" s="23"/>
      <c r="N170" s="65"/>
    </row>
    <row r="171" spans="1:14" hidden="1" outlineLevel="1" x14ac:dyDescent="0.25">
      <c r="A171" s="25" t="s">
        <v>1105</v>
      </c>
      <c r="D171"/>
      <c r="E171" s="23"/>
      <c r="F171" s="115"/>
      <c r="G171" s="133"/>
      <c r="H171"/>
      <c r="K171" s="65"/>
      <c r="L171" s="23"/>
      <c r="M171" s="23"/>
      <c r="N171" s="65"/>
    </row>
    <row r="172" spans="1:14" collapsed="1" x14ac:dyDescent="0.25">
      <c r="A172" s="43"/>
      <c r="B172" s="44" t="s">
        <v>1106</v>
      </c>
      <c r="C172" s="43" t="s">
        <v>944</v>
      </c>
      <c r="D172" s="43"/>
      <c r="E172" s="43"/>
      <c r="F172" s="126"/>
      <c r="G172" s="126"/>
      <c r="H172"/>
      <c r="I172" s="77"/>
      <c r="J172" s="38"/>
      <c r="K172" s="38"/>
      <c r="L172" s="38"/>
      <c r="M172" s="56"/>
      <c r="N172" s="56"/>
    </row>
    <row r="173" spans="1:14" ht="15" customHeight="1" x14ac:dyDescent="0.25">
      <c r="A173" s="25" t="s">
        <v>1107</v>
      </c>
      <c r="B173" s="25" t="s">
        <v>1387</v>
      </c>
      <c r="C173" s="105">
        <v>9.2200000000000004E-2</v>
      </c>
      <c r="D173"/>
      <c r="E173"/>
      <c r="F173" s="133"/>
      <c r="G173" s="133"/>
      <c r="H173"/>
      <c r="K173" s="65"/>
      <c r="L173" s="65"/>
      <c r="M173" s="65"/>
      <c r="N173" s="65"/>
    </row>
    <row r="174" spans="1:14" outlineLevel="1" x14ac:dyDescent="0.25">
      <c r="A174" s="25" t="s">
        <v>1108</v>
      </c>
      <c r="D174"/>
      <c r="E174"/>
      <c r="F174" s="133"/>
      <c r="G174" s="133"/>
      <c r="H174"/>
      <c r="K174" s="65"/>
      <c r="L174" s="65"/>
      <c r="M174" s="65"/>
      <c r="N174" s="65"/>
    </row>
    <row r="175" spans="1:14" outlineLevel="1" x14ac:dyDescent="0.25">
      <c r="A175" s="25" t="s">
        <v>1109</v>
      </c>
      <c r="D175"/>
      <c r="E175"/>
      <c r="F175" s="133"/>
      <c r="G175" s="133"/>
      <c r="H175"/>
      <c r="K175" s="65"/>
      <c r="L175" s="65"/>
      <c r="M175" s="65"/>
      <c r="N175" s="65"/>
    </row>
    <row r="176" spans="1:14" outlineLevel="1" x14ac:dyDescent="0.25">
      <c r="A176" s="25" t="s">
        <v>1110</v>
      </c>
      <c r="D176"/>
      <c r="E176"/>
      <c r="F176" s="133"/>
      <c r="G176" s="133"/>
      <c r="H176"/>
      <c r="K176" s="65"/>
      <c r="L176" s="65"/>
      <c r="M176" s="65"/>
      <c r="N176" s="65"/>
    </row>
    <row r="177" spans="1:14" outlineLevel="1" x14ac:dyDescent="0.25">
      <c r="A177" s="25" t="s">
        <v>1111</v>
      </c>
      <c r="D177"/>
      <c r="E177"/>
      <c r="F177" s="133"/>
      <c r="G177" s="133"/>
      <c r="H177"/>
      <c r="K177" s="65"/>
      <c r="L177" s="65"/>
      <c r="M177" s="65"/>
      <c r="N177" s="65"/>
    </row>
    <row r="178" spans="1:14" outlineLevel="1" x14ac:dyDescent="0.25">
      <c r="A178" s="25" t="s">
        <v>1112</v>
      </c>
    </row>
    <row r="179" spans="1:14" outlineLevel="1" x14ac:dyDescent="0.25">
      <c r="A179" s="25" t="s">
        <v>1113</v>
      </c>
    </row>
    <row r="241" spans="3:3" x14ac:dyDescent="0.25">
      <c r="C241" s="105"/>
    </row>
    <row r="242" spans="3:3" x14ac:dyDescent="0.25">
      <c r="C242" s="105"/>
    </row>
    <row r="243" spans="3:3" x14ac:dyDescent="0.25">
      <c r="C243" s="105"/>
    </row>
    <row r="244" spans="3:3" x14ac:dyDescent="0.25">
      <c r="C244" s="105"/>
    </row>
    <row r="245" spans="3:3" x14ac:dyDescent="0.25">
      <c r="C245" s="105"/>
    </row>
    <row r="258" spans="3:3" x14ac:dyDescent="0.25">
      <c r="C258" s="105"/>
    </row>
    <row r="259" spans="3:3" x14ac:dyDescent="0.25">
      <c r="C259" s="105"/>
    </row>
  </sheetData>
  <sheetProtection password="CC5D"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zoomScale="80" zoomScaleNormal="80" workbookViewId="0">
      <selection activeCell="C175" sqref="C175"/>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1114</v>
      </c>
      <c r="B1" s="22"/>
      <c r="C1" s="23"/>
    </row>
    <row r="2" spans="1:3" x14ac:dyDescent="0.25">
      <c r="B2" s="23"/>
      <c r="C2" s="23"/>
    </row>
    <row r="3" spans="1:3" x14ac:dyDescent="0.25">
      <c r="A3" s="81" t="s">
        <v>1115</v>
      </c>
      <c r="B3" s="82"/>
      <c r="C3" s="23"/>
    </row>
    <row r="4" spans="1:3" x14ac:dyDescent="0.25">
      <c r="C4" s="23"/>
    </row>
    <row r="5" spans="1:3" ht="37.5" x14ac:dyDescent="0.25">
      <c r="A5" s="36" t="s">
        <v>31</v>
      </c>
      <c r="B5" s="36" t="s">
        <v>1116</v>
      </c>
      <c r="C5" s="83" t="s">
        <v>1117</v>
      </c>
    </row>
    <row r="6" spans="1:3" ht="89.25" customHeight="1" x14ac:dyDescent="0.25">
      <c r="A6" s="504" t="s">
        <v>1118</v>
      </c>
      <c r="B6" s="141" t="s">
        <v>1119</v>
      </c>
      <c r="C6" s="145" t="s">
        <v>1777</v>
      </c>
    </row>
    <row r="7" spans="1:3" x14ac:dyDescent="0.25">
      <c r="A7" s="140" t="s">
        <v>1120</v>
      </c>
      <c r="B7" s="141" t="s">
        <v>1121</v>
      </c>
      <c r="C7" s="145" t="s">
        <v>1382</v>
      </c>
    </row>
    <row r="8" spans="1:3" ht="30" x14ac:dyDescent="0.25">
      <c r="A8" s="140"/>
      <c r="B8" s="141" t="s">
        <v>1778</v>
      </c>
      <c r="C8" s="145" t="s">
        <v>1779</v>
      </c>
    </row>
    <row r="9" spans="1:3" x14ac:dyDescent="0.25">
      <c r="A9" s="140" t="s">
        <v>1122</v>
      </c>
      <c r="B9" s="141" t="s">
        <v>1123</v>
      </c>
      <c r="C9" s="145" t="s">
        <v>1514</v>
      </c>
    </row>
    <row r="10" spans="1:3" x14ac:dyDescent="0.25">
      <c r="A10" s="140" t="s">
        <v>1124</v>
      </c>
      <c r="B10" s="141" t="s">
        <v>1125</v>
      </c>
      <c r="C10" s="145" t="s">
        <v>1383</v>
      </c>
    </row>
    <row r="11" spans="1:3" ht="44.25" customHeight="1" x14ac:dyDescent="0.25">
      <c r="A11" s="504" t="s">
        <v>1126</v>
      </c>
      <c r="B11" s="141" t="s">
        <v>1384</v>
      </c>
      <c r="C11" s="145" t="s">
        <v>1385</v>
      </c>
    </row>
    <row r="12" spans="1:3" ht="54.75" customHeight="1" x14ac:dyDescent="0.25">
      <c r="A12" s="504" t="s">
        <v>1127</v>
      </c>
      <c r="B12" s="141" t="s">
        <v>1128</v>
      </c>
      <c r="C12" s="145" t="s">
        <v>1386</v>
      </c>
    </row>
    <row r="13" spans="1:3" ht="102.75" customHeight="1" x14ac:dyDescent="0.25">
      <c r="A13" s="504" t="s">
        <v>1129</v>
      </c>
      <c r="B13" s="141" t="s">
        <v>1130</v>
      </c>
      <c r="C13" s="145" t="s">
        <v>1515</v>
      </c>
    </row>
    <row r="14" spans="1:3" ht="75" customHeight="1" x14ac:dyDescent="0.25">
      <c r="A14" s="140" t="s">
        <v>1131</v>
      </c>
      <c r="B14" s="141" t="s">
        <v>1132</v>
      </c>
      <c r="C14" s="578" t="s">
        <v>560</v>
      </c>
    </row>
    <row r="15" spans="1:3" ht="30" x14ac:dyDescent="0.25">
      <c r="A15" s="504" t="s">
        <v>1133</v>
      </c>
      <c r="B15" s="141" t="s">
        <v>1134</v>
      </c>
      <c r="C15" s="579"/>
    </row>
    <row r="16" spans="1:3" x14ac:dyDescent="0.25">
      <c r="A16" s="140" t="s">
        <v>1135</v>
      </c>
      <c r="B16" s="141" t="s">
        <v>1136</v>
      </c>
      <c r="C16" s="145" t="s">
        <v>1519</v>
      </c>
    </row>
    <row r="17" spans="1:3" ht="96.75" customHeight="1" x14ac:dyDescent="0.25">
      <c r="A17" s="504" t="s">
        <v>1137</v>
      </c>
      <c r="B17" s="143" t="s">
        <v>1138</v>
      </c>
      <c r="C17" s="145" t="s">
        <v>1520</v>
      </c>
    </row>
    <row r="18" spans="1:3" ht="314.25" customHeight="1" x14ac:dyDescent="0.25">
      <c r="A18" s="504" t="s">
        <v>1139</v>
      </c>
      <c r="B18" s="143" t="s">
        <v>1140</v>
      </c>
      <c r="C18" s="145" t="s">
        <v>1780</v>
      </c>
    </row>
    <row r="19" spans="1:3" ht="29.25" customHeight="1" x14ac:dyDescent="0.25">
      <c r="A19" s="504" t="s">
        <v>1141</v>
      </c>
      <c r="B19" s="143" t="s">
        <v>1142</v>
      </c>
      <c r="C19" s="145" t="s">
        <v>1390</v>
      </c>
    </row>
    <row r="20" spans="1:3" outlineLevel="1" x14ac:dyDescent="0.25">
      <c r="A20" s="140" t="s">
        <v>1143</v>
      </c>
      <c r="B20" s="144" t="s">
        <v>1388</v>
      </c>
      <c r="C20" s="145" t="s">
        <v>1389</v>
      </c>
    </row>
    <row r="21" spans="1:3" outlineLevel="1" x14ac:dyDescent="0.25">
      <c r="A21" s="140" t="s">
        <v>1144</v>
      </c>
      <c r="B21" s="144"/>
      <c r="C21" s="142"/>
    </row>
    <row r="22" spans="1:3" outlineLevel="1" x14ac:dyDescent="0.25">
      <c r="A22" s="140" t="s">
        <v>1145</v>
      </c>
      <c r="B22" s="144"/>
      <c r="C22" s="142"/>
    </row>
    <row r="23" spans="1:3" outlineLevel="1" x14ac:dyDescent="0.25">
      <c r="A23" s="140" t="s">
        <v>1146</v>
      </c>
      <c r="B23" s="144"/>
      <c r="C23" s="142"/>
    </row>
    <row r="24" spans="1:3" outlineLevel="1" x14ac:dyDescent="0.25">
      <c r="A24" s="140" t="s">
        <v>1147</v>
      </c>
      <c r="B24" s="144"/>
      <c r="C24" s="142"/>
    </row>
    <row r="25" spans="1:3" ht="18.75" x14ac:dyDescent="0.25">
      <c r="A25" s="36"/>
      <c r="B25" s="36" t="s">
        <v>1148</v>
      </c>
      <c r="C25" s="83" t="s">
        <v>1149</v>
      </c>
    </row>
    <row r="26" spans="1:3" x14ac:dyDescent="0.25">
      <c r="A26" s="1" t="s">
        <v>1150</v>
      </c>
      <c r="B26" s="42" t="s">
        <v>1151</v>
      </c>
      <c r="C26" s="25" t="s">
        <v>1152</v>
      </c>
    </row>
    <row r="27" spans="1:3" x14ac:dyDescent="0.25">
      <c r="A27" s="1" t="s">
        <v>1153</v>
      </c>
      <c r="B27" s="42" t="s">
        <v>1154</v>
      </c>
      <c r="C27" s="25" t="s">
        <v>1155</v>
      </c>
    </row>
    <row r="28" spans="1:3" x14ac:dyDescent="0.25">
      <c r="A28" s="1" t="s">
        <v>1156</v>
      </c>
      <c r="B28" s="42" t="s">
        <v>1157</v>
      </c>
      <c r="C28" s="25" t="s">
        <v>1158</v>
      </c>
    </row>
    <row r="29" spans="1:3" outlineLevel="1" x14ac:dyDescent="0.25">
      <c r="A29" s="1" t="s">
        <v>1150</v>
      </c>
      <c r="B29" s="41"/>
      <c r="C29" s="25"/>
    </row>
    <row r="30" spans="1:3" outlineLevel="1" x14ac:dyDescent="0.25">
      <c r="A30" s="1" t="s">
        <v>1159</v>
      </c>
      <c r="B30" s="41"/>
      <c r="C30" s="25"/>
    </row>
    <row r="31" spans="1:3" outlineLevel="1" x14ac:dyDescent="0.25">
      <c r="A31" s="1" t="s">
        <v>1160</v>
      </c>
      <c r="B31" s="42"/>
      <c r="C31" s="25"/>
    </row>
    <row r="32" spans="1:3" ht="18.75" x14ac:dyDescent="0.25">
      <c r="A32" s="36"/>
      <c r="B32" s="36" t="s">
        <v>1161</v>
      </c>
      <c r="C32" s="83" t="s">
        <v>1117</v>
      </c>
    </row>
    <row r="33" spans="1:3" x14ac:dyDescent="0.25">
      <c r="A33" s="1" t="s">
        <v>1162</v>
      </c>
      <c r="B33" s="38" t="s">
        <v>1163</v>
      </c>
      <c r="C33" s="25"/>
    </row>
    <row r="34" spans="1:3" x14ac:dyDescent="0.25">
      <c r="A34" s="1" t="s">
        <v>1164</v>
      </c>
      <c r="B34" s="41"/>
    </row>
    <row r="35" spans="1:3" x14ac:dyDescent="0.25">
      <c r="A35" s="1" t="s">
        <v>1165</v>
      </c>
      <c r="B35" s="41"/>
    </row>
    <row r="36" spans="1:3" x14ac:dyDescent="0.25">
      <c r="A36" s="1" t="s">
        <v>1166</v>
      </c>
      <c r="B36" s="41"/>
    </row>
    <row r="37" spans="1:3" x14ac:dyDescent="0.25">
      <c r="A37" s="1" t="s">
        <v>1167</v>
      </c>
      <c r="B37" s="41"/>
    </row>
    <row r="38" spans="1:3" x14ac:dyDescent="0.25">
      <c r="A38" s="1" t="s">
        <v>1168</v>
      </c>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23"/>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2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1" spans="2:2" x14ac:dyDescent="0.25">
      <c r="B121" s="41"/>
    </row>
    <row r="122" spans="2:2" x14ac:dyDescent="0.25">
      <c r="B122" s="41"/>
    </row>
    <row r="123" spans="2:2" x14ac:dyDescent="0.25">
      <c r="B123" s="41"/>
    </row>
    <row r="128" spans="2:2" x14ac:dyDescent="0.25">
      <c r="B128" s="31"/>
    </row>
    <row r="129" spans="2:2" x14ac:dyDescent="0.25">
      <c r="B129" s="84"/>
    </row>
    <row r="135" spans="2:2" x14ac:dyDescent="0.25">
      <c r="B135" s="42"/>
    </row>
    <row r="136" spans="2:2" x14ac:dyDescent="0.25">
      <c r="B136"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149" spans="2:2" x14ac:dyDescent="0.25">
      <c r="B149" s="41"/>
    </row>
    <row r="174" spans="3:3" x14ac:dyDescent="0.25">
      <c r="C174" s="2">
        <f>512+46</f>
        <v>558</v>
      </c>
    </row>
    <row r="177" spans="3:3" x14ac:dyDescent="0.25">
      <c r="C177" s="2">
        <v>6600</v>
      </c>
    </row>
    <row r="246" spans="2:2" x14ac:dyDescent="0.25">
      <c r="B246" s="38"/>
    </row>
    <row r="247" spans="2:2" x14ac:dyDescent="0.25">
      <c r="B247" s="41"/>
    </row>
    <row r="248" spans="2:2" x14ac:dyDescent="0.25">
      <c r="B248" s="41"/>
    </row>
    <row r="251" spans="2:2" x14ac:dyDescent="0.25">
      <c r="B251" s="41"/>
    </row>
    <row r="267" spans="2:2" x14ac:dyDescent="0.25">
      <c r="B267" s="38"/>
    </row>
    <row r="297" spans="2:2" x14ac:dyDescent="0.25">
      <c r="B297" s="31"/>
    </row>
    <row r="298" spans="2:2" x14ac:dyDescent="0.25">
      <c r="B298"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11" spans="2:2" x14ac:dyDescent="0.25">
      <c r="B311"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1" spans="2:2" x14ac:dyDescent="0.25">
      <c r="B331" s="41"/>
    </row>
    <row r="333" spans="2:2" x14ac:dyDescent="0.25">
      <c r="B333" s="41"/>
    </row>
    <row r="334" spans="2:2" x14ac:dyDescent="0.25">
      <c r="B334" s="41"/>
    </row>
    <row r="335" spans="2:2" x14ac:dyDescent="0.25">
      <c r="B335" s="41"/>
    </row>
    <row r="336" spans="2:2" x14ac:dyDescent="0.25">
      <c r="B336" s="41"/>
    </row>
    <row r="337" spans="2:2" x14ac:dyDescent="0.25">
      <c r="B337" s="41"/>
    </row>
    <row r="339" spans="2:2" x14ac:dyDescent="0.25">
      <c r="B339" s="41"/>
    </row>
    <row r="342" spans="2:2" x14ac:dyDescent="0.25">
      <c r="B342"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3" spans="2:2" x14ac:dyDescent="0.25">
      <c r="B363" s="41"/>
    </row>
    <row r="367" spans="2:2" x14ac:dyDescent="0.25">
      <c r="B367" s="31"/>
    </row>
    <row r="384" spans="2:2" x14ac:dyDescent="0.25">
      <c r="B384" s="85"/>
    </row>
  </sheetData>
  <sheetProtection password="CC5D"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2" t="s">
        <v>1169</v>
      </c>
    </row>
    <row r="3" spans="1:1" x14ac:dyDescent="0.25">
      <c r="A3" s="86"/>
    </row>
    <row r="4" spans="1:1" ht="34.5" x14ac:dyDescent="0.25">
      <c r="A4" s="87" t="s">
        <v>1170</v>
      </c>
    </row>
    <row r="5" spans="1:1" ht="34.5" x14ac:dyDescent="0.25">
      <c r="A5" s="87" t="s">
        <v>1171</v>
      </c>
    </row>
    <row r="6" spans="1:1" ht="34.5" x14ac:dyDescent="0.25">
      <c r="A6" s="87" t="s">
        <v>1172</v>
      </c>
    </row>
    <row r="7" spans="1:1" ht="17.25" x14ac:dyDescent="0.25">
      <c r="A7" s="87"/>
    </row>
    <row r="8" spans="1:1" ht="18.75" x14ac:dyDescent="0.25">
      <c r="A8" s="88" t="s">
        <v>1173</v>
      </c>
    </row>
    <row r="9" spans="1:1" ht="34.5" x14ac:dyDescent="0.3">
      <c r="A9" s="97" t="s">
        <v>1336</v>
      </c>
    </row>
    <row r="10" spans="1:1" ht="69" x14ac:dyDescent="0.25">
      <c r="A10" s="90" t="s">
        <v>1174</v>
      </c>
    </row>
    <row r="11" spans="1:1" ht="34.5" x14ac:dyDescent="0.25">
      <c r="A11" s="90" t="s">
        <v>1175</v>
      </c>
    </row>
    <row r="12" spans="1:1" ht="17.25" x14ac:dyDescent="0.25">
      <c r="A12" s="90" t="s">
        <v>1176</v>
      </c>
    </row>
    <row r="13" spans="1:1" ht="17.25" x14ac:dyDescent="0.25">
      <c r="A13" s="90" t="s">
        <v>1177</v>
      </c>
    </row>
    <row r="14" spans="1:1" ht="34.5" x14ac:dyDescent="0.25">
      <c r="A14" s="90" t="s">
        <v>1178</v>
      </c>
    </row>
    <row r="15" spans="1:1" ht="17.25" x14ac:dyDescent="0.25">
      <c r="A15" s="90"/>
    </row>
    <row r="16" spans="1:1" ht="18.75" x14ac:dyDescent="0.25">
      <c r="A16" s="88" t="s">
        <v>1179</v>
      </c>
    </row>
    <row r="17" spans="1:1" ht="17.25" x14ac:dyDescent="0.25">
      <c r="A17" s="91" t="s">
        <v>1180</v>
      </c>
    </row>
    <row r="18" spans="1:1" ht="34.5" x14ac:dyDescent="0.25">
      <c r="A18" s="92" t="s">
        <v>1181</v>
      </c>
    </row>
    <row r="19" spans="1:1" ht="34.5" x14ac:dyDescent="0.25">
      <c r="A19" s="92" t="s">
        <v>1182</v>
      </c>
    </row>
    <row r="20" spans="1:1" ht="51.75" x14ac:dyDescent="0.25">
      <c r="A20" s="92" t="s">
        <v>1183</v>
      </c>
    </row>
    <row r="21" spans="1:1" ht="86.25" x14ac:dyDescent="0.25">
      <c r="A21" s="92" t="s">
        <v>1184</v>
      </c>
    </row>
    <row r="22" spans="1:1" ht="51.75" x14ac:dyDescent="0.25">
      <c r="A22" s="92" t="s">
        <v>1185</v>
      </c>
    </row>
    <row r="23" spans="1:1" ht="34.5" x14ac:dyDescent="0.25">
      <c r="A23" s="92" t="s">
        <v>1186</v>
      </c>
    </row>
    <row r="24" spans="1:1" ht="17.25" x14ac:dyDescent="0.25">
      <c r="A24" s="92" t="s">
        <v>1187</v>
      </c>
    </row>
    <row r="25" spans="1:1" ht="17.25" x14ac:dyDescent="0.25">
      <c r="A25" s="91" t="s">
        <v>1188</v>
      </c>
    </row>
    <row r="26" spans="1:1" ht="51.75" x14ac:dyDescent="0.3">
      <c r="A26" s="93" t="s">
        <v>1189</v>
      </c>
    </row>
    <row r="27" spans="1:1" ht="17.25" x14ac:dyDescent="0.3">
      <c r="A27" s="93" t="s">
        <v>1190</v>
      </c>
    </row>
    <row r="28" spans="1:1" ht="17.25" x14ac:dyDescent="0.25">
      <c r="A28" s="91" t="s">
        <v>1191</v>
      </c>
    </row>
    <row r="29" spans="1:1" ht="34.5" x14ac:dyDescent="0.25">
      <c r="A29" s="92" t="s">
        <v>1192</v>
      </c>
    </row>
    <row r="30" spans="1:1" ht="34.5" x14ac:dyDescent="0.25">
      <c r="A30" s="92" t="s">
        <v>1193</v>
      </c>
    </row>
    <row r="31" spans="1:1" ht="34.5" x14ac:dyDescent="0.25">
      <c r="A31" s="92" t="s">
        <v>1194</v>
      </c>
    </row>
    <row r="32" spans="1:1" ht="34.5" x14ac:dyDescent="0.25">
      <c r="A32" s="92" t="s">
        <v>1195</v>
      </c>
    </row>
    <row r="33" spans="1:1" ht="17.25" x14ac:dyDescent="0.25">
      <c r="A33" s="92"/>
    </row>
    <row r="34" spans="1:1" ht="18.75" x14ac:dyDescent="0.25">
      <c r="A34" s="88" t="s">
        <v>1196</v>
      </c>
    </row>
    <row r="35" spans="1:1" ht="17.25" x14ac:dyDescent="0.25">
      <c r="A35" s="91" t="s">
        <v>1197</v>
      </c>
    </row>
    <row r="36" spans="1:1" ht="34.5" x14ac:dyDescent="0.25">
      <c r="A36" s="92" t="s">
        <v>1198</v>
      </c>
    </row>
    <row r="37" spans="1:1" ht="34.5" x14ac:dyDescent="0.25">
      <c r="A37" s="92" t="s">
        <v>1199</v>
      </c>
    </row>
    <row r="38" spans="1:1" ht="34.5" x14ac:dyDescent="0.25">
      <c r="A38" s="92" t="s">
        <v>1200</v>
      </c>
    </row>
    <row r="39" spans="1:1" ht="17.25" x14ac:dyDescent="0.25">
      <c r="A39" s="92" t="s">
        <v>1201</v>
      </c>
    </row>
    <row r="40" spans="1:1" ht="17.25" x14ac:dyDescent="0.25">
      <c r="A40" s="92" t="s">
        <v>1202</v>
      </c>
    </row>
    <row r="41" spans="1:1" ht="17.25" x14ac:dyDescent="0.25">
      <c r="A41" s="91" t="s">
        <v>1203</v>
      </c>
    </row>
    <row r="42" spans="1:1" ht="17.25" x14ac:dyDescent="0.25">
      <c r="A42" s="92" t="s">
        <v>1204</v>
      </c>
    </row>
    <row r="43" spans="1:1" ht="17.25" x14ac:dyDescent="0.3">
      <c r="A43" s="93" t="s">
        <v>1205</v>
      </c>
    </row>
    <row r="44" spans="1:1" ht="17.25" x14ac:dyDescent="0.25">
      <c r="A44" s="91" t="s">
        <v>1206</v>
      </c>
    </row>
    <row r="45" spans="1:1" ht="34.5" x14ac:dyDescent="0.3">
      <c r="A45" s="93" t="s">
        <v>1207</v>
      </c>
    </row>
    <row r="46" spans="1:1" ht="34.5" x14ac:dyDescent="0.25">
      <c r="A46" s="92" t="s">
        <v>1208</v>
      </c>
    </row>
    <row r="47" spans="1:1" ht="34.5" x14ac:dyDescent="0.25">
      <c r="A47" s="92" t="s">
        <v>1209</v>
      </c>
    </row>
    <row r="48" spans="1:1" ht="17.25" x14ac:dyDescent="0.25">
      <c r="A48" s="92" t="s">
        <v>1210</v>
      </c>
    </row>
    <row r="49" spans="1:1" ht="17.25" x14ac:dyDescent="0.3">
      <c r="A49" s="93" t="s">
        <v>1211</v>
      </c>
    </row>
    <row r="50" spans="1:1" ht="17.25" x14ac:dyDescent="0.25">
      <c r="A50" s="91" t="s">
        <v>1212</v>
      </c>
    </row>
    <row r="51" spans="1:1" ht="34.5" x14ac:dyDescent="0.3">
      <c r="A51" s="93" t="s">
        <v>1213</v>
      </c>
    </row>
    <row r="52" spans="1:1" ht="17.25" x14ac:dyDescent="0.25">
      <c r="A52" s="92" t="s">
        <v>1214</v>
      </c>
    </row>
    <row r="53" spans="1:1" ht="34.5" x14ac:dyDescent="0.3">
      <c r="A53" s="93" t="s">
        <v>1215</v>
      </c>
    </row>
    <row r="54" spans="1:1" ht="17.25" x14ac:dyDescent="0.25">
      <c r="A54" s="91" t="s">
        <v>1216</v>
      </c>
    </row>
    <row r="55" spans="1:1" ht="17.25" x14ac:dyDescent="0.3">
      <c r="A55" s="93" t="s">
        <v>1217</v>
      </c>
    </row>
    <row r="56" spans="1:1" ht="34.5" x14ac:dyDescent="0.25">
      <c r="A56" s="92" t="s">
        <v>1218</v>
      </c>
    </row>
    <row r="57" spans="1:1" ht="17.25" x14ac:dyDescent="0.25">
      <c r="A57" s="92" t="s">
        <v>1219</v>
      </c>
    </row>
    <row r="58" spans="1:1" ht="17.25" x14ac:dyDescent="0.25">
      <c r="A58" s="92" t="s">
        <v>1220</v>
      </c>
    </row>
    <row r="59" spans="1:1" ht="17.25" x14ac:dyDescent="0.25">
      <c r="A59" s="91" t="s">
        <v>1221</v>
      </c>
    </row>
    <row r="60" spans="1:1" ht="17.25" x14ac:dyDescent="0.25">
      <c r="A60" s="92" t="s">
        <v>1222</v>
      </c>
    </row>
    <row r="61" spans="1:1" ht="17.25" x14ac:dyDescent="0.25">
      <c r="A61" s="94"/>
    </row>
    <row r="62" spans="1:1" ht="18.75" x14ac:dyDescent="0.25">
      <c r="A62" s="88" t="s">
        <v>1223</v>
      </c>
    </row>
    <row r="63" spans="1:1" ht="17.25" x14ac:dyDescent="0.25">
      <c r="A63" s="91" t="s">
        <v>1224</v>
      </c>
    </row>
    <row r="64" spans="1:1" ht="34.5" x14ac:dyDescent="0.25">
      <c r="A64" s="92" t="s">
        <v>1225</v>
      </c>
    </row>
    <row r="65" spans="1:1" ht="17.25" x14ac:dyDescent="0.25">
      <c r="A65" s="92" t="s">
        <v>1226</v>
      </c>
    </row>
    <row r="66" spans="1:1" ht="34.5" x14ac:dyDescent="0.25">
      <c r="A66" s="90" t="s">
        <v>1227</v>
      </c>
    </row>
    <row r="67" spans="1:1" ht="34.5" x14ac:dyDescent="0.25">
      <c r="A67" s="90" t="s">
        <v>1228</v>
      </c>
    </row>
    <row r="68" spans="1:1" ht="34.5" x14ac:dyDescent="0.25">
      <c r="A68" s="90" t="s">
        <v>1229</v>
      </c>
    </row>
    <row r="69" spans="1:1" ht="17.25" x14ac:dyDescent="0.25">
      <c r="A69" s="95" t="s">
        <v>1230</v>
      </c>
    </row>
    <row r="70" spans="1:1" ht="51.75" x14ac:dyDescent="0.25">
      <c r="A70" s="90" t="s">
        <v>1231</v>
      </c>
    </row>
    <row r="71" spans="1:1" ht="17.25" x14ac:dyDescent="0.25">
      <c r="A71" s="90" t="s">
        <v>1232</v>
      </c>
    </row>
    <row r="72" spans="1:1" ht="17.25" x14ac:dyDescent="0.25">
      <c r="A72" s="95" t="s">
        <v>1233</v>
      </c>
    </row>
    <row r="73" spans="1:1" ht="17.25" x14ac:dyDescent="0.25">
      <c r="A73" s="90" t="s">
        <v>1234</v>
      </c>
    </row>
    <row r="74" spans="1:1" ht="17.25" x14ac:dyDescent="0.25">
      <c r="A74" s="95" t="s">
        <v>1235</v>
      </c>
    </row>
    <row r="75" spans="1:1" ht="34.5" x14ac:dyDescent="0.25">
      <c r="A75" s="90" t="s">
        <v>1236</v>
      </c>
    </row>
    <row r="76" spans="1:1" ht="17.25" x14ac:dyDescent="0.25">
      <c r="A76" s="90" t="s">
        <v>1237</v>
      </c>
    </row>
    <row r="77" spans="1:1" ht="51.75" x14ac:dyDescent="0.25">
      <c r="A77" s="90" t="s">
        <v>1238</v>
      </c>
    </row>
    <row r="78" spans="1:1" ht="17.25" x14ac:dyDescent="0.25">
      <c r="A78" s="95" t="s">
        <v>1239</v>
      </c>
    </row>
    <row r="79" spans="1:1" ht="17.25" x14ac:dyDescent="0.3">
      <c r="A79" s="89" t="s">
        <v>1240</v>
      </c>
    </row>
    <row r="80" spans="1:1" ht="17.25" x14ac:dyDescent="0.25">
      <c r="A80" s="95" t="s">
        <v>1241</v>
      </c>
    </row>
    <row r="81" spans="1:1" ht="34.5" x14ac:dyDescent="0.25">
      <c r="A81" s="90" t="s">
        <v>1242</v>
      </c>
    </row>
    <row r="82" spans="1:1" ht="34.5" x14ac:dyDescent="0.25">
      <c r="A82" s="90" t="s">
        <v>1243</v>
      </c>
    </row>
    <row r="83" spans="1:1" ht="34.5" x14ac:dyDescent="0.25">
      <c r="A83" s="90" t="s">
        <v>1244</v>
      </c>
    </row>
    <row r="84" spans="1:1" ht="34.5" x14ac:dyDescent="0.25">
      <c r="A84" s="90" t="s">
        <v>1245</v>
      </c>
    </row>
    <row r="85" spans="1:1" ht="34.5" x14ac:dyDescent="0.25">
      <c r="A85" s="90" t="s">
        <v>1246</v>
      </c>
    </row>
    <row r="86" spans="1:1" ht="17.25" x14ac:dyDescent="0.25">
      <c r="A86" s="95" t="s">
        <v>1247</v>
      </c>
    </row>
    <row r="87" spans="1:1" ht="17.25" x14ac:dyDescent="0.25">
      <c r="A87" s="90" t="s">
        <v>1248</v>
      </c>
    </row>
    <row r="88" spans="1:1" ht="34.5" x14ac:dyDescent="0.25">
      <c r="A88" s="90" t="s">
        <v>1249</v>
      </c>
    </row>
    <row r="89" spans="1:1" ht="17.25" x14ac:dyDescent="0.25">
      <c r="A89" s="95" t="s">
        <v>1250</v>
      </c>
    </row>
    <row r="90" spans="1:1" ht="34.5" x14ac:dyDescent="0.25">
      <c r="A90" s="90" t="s">
        <v>1251</v>
      </c>
    </row>
    <row r="91" spans="1:1" ht="17.25" x14ac:dyDescent="0.25">
      <c r="A91" s="95" t="s">
        <v>1252</v>
      </c>
    </row>
    <row r="92" spans="1:1" ht="17.25" x14ac:dyDescent="0.3">
      <c r="A92" s="89" t="s">
        <v>1253</v>
      </c>
    </row>
    <row r="93" spans="1:1" ht="17.25" x14ac:dyDescent="0.25">
      <c r="A93" s="90" t="s">
        <v>1254</v>
      </c>
    </row>
    <row r="94" spans="1:1" ht="17.25" x14ac:dyDescent="0.25">
      <c r="A94" s="90"/>
    </row>
    <row r="95" spans="1:1" ht="18.75" x14ac:dyDescent="0.25">
      <c r="A95" s="88" t="s">
        <v>1255</v>
      </c>
    </row>
    <row r="96" spans="1:1" ht="34.5" x14ac:dyDescent="0.3">
      <c r="A96" s="89" t="s">
        <v>1256</v>
      </c>
    </row>
    <row r="97" spans="1:1" ht="17.25" x14ac:dyDescent="0.3">
      <c r="A97" s="89" t="s">
        <v>1257</v>
      </c>
    </row>
    <row r="98" spans="1:1" ht="17.25" x14ac:dyDescent="0.25">
      <c r="A98" s="95" t="s">
        <v>1258</v>
      </c>
    </row>
    <row r="99" spans="1:1" ht="17.25" x14ac:dyDescent="0.25">
      <c r="A99" s="87" t="s">
        <v>1259</v>
      </c>
    </row>
    <row r="100" spans="1:1" ht="17.25" x14ac:dyDescent="0.25">
      <c r="A100" s="90" t="s">
        <v>1260</v>
      </c>
    </row>
    <row r="101" spans="1:1" ht="17.25" x14ac:dyDescent="0.25">
      <c r="A101" s="90" t="s">
        <v>1261</v>
      </c>
    </row>
    <row r="102" spans="1:1" ht="17.25" x14ac:dyDescent="0.25">
      <c r="A102" s="90" t="s">
        <v>1262</v>
      </c>
    </row>
    <row r="103" spans="1:1" ht="17.25" x14ac:dyDescent="0.25">
      <c r="A103" s="90" t="s">
        <v>1263</v>
      </c>
    </row>
    <row r="104" spans="1:1" ht="34.5" x14ac:dyDescent="0.25">
      <c r="A104" s="90" t="s">
        <v>1264</v>
      </c>
    </row>
    <row r="105" spans="1:1" ht="17.25" x14ac:dyDescent="0.25">
      <c r="A105" s="87" t="s">
        <v>1265</v>
      </c>
    </row>
    <row r="106" spans="1:1" ht="17.25" x14ac:dyDescent="0.25">
      <c r="A106" s="90" t="s">
        <v>1266</v>
      </c>
    </row>
    <row r="107" spans="1:1" ht="17.25" x14ac:dyDescent="0.25">
      <c r="A107" s="90" t="s">
        <v>1267</v>
      </c>
    </row>
    <row r="108" spans="1:1" ht="17.25" x14ac:dyDescent="0.25">
      <c r="A108" s="90" t="s">
        <v>1268</v>
      </c>
    </row>
    <row r="109" spans="1:1" ht="17.25" x14ac:dyDescent="0.25">
      <c r="A109" s="90" t="s">
        <v>1269</v>
      </c>
    </row>
    <row r="110" spans="1:1" ht="17.25" x14ac:dyDescent="0.25">
      <c r="A110" s="90" t="s">
        <v>1270</v>
      </c>
    </row>
    <row r="111" spans="1:1" ht="17.25" x14ac:dyDescent="0.25">
      <c r="A111" s="90" t="s">
        <v>1271</v>
      </c>
    </row>
    <row r="112" spans="1:1" ht="17.25" x14ac:dyDescent="0.25">
      <c r="A112" s="95" t="s">
        <v>1272</v>
      </c>
    </row>
    <row r="113" spans="1:1" ht="17.25" x14ac:dyDescent="0.25">
      <c r="A113" s="90" t="s">
        <v>1273</v>
      </c>
    </row>
    <row r="114" spans="1:1" ht="17.25" x14ac:dyDescent="0.25">
      <c r="A114" s="87" t="s">
        <v>1274</v>
      </c>
    </row>
    <row r="115" spans="1:1" ht="17.25" x14ac:dyDescent="0.25">
      <c r="A115" s="90" t="s">
        <v>1275</v>
      </c>
    </row>
    <row r="116" spans="1:1" ht="17.25" x14ac:dyDescent="0.25">
      <c r="A116" s="90" t="s">
        <v>1276</v>
      </c>
    </row>
    <row r="117" spans="1:1" ht="17.25" x14ac:dyDescent="0.25">
      <c r="A117" s="87" t="s">
        <v>1277</v>
      </c>
    </row>
    <row r="118" spans="1:1" ht="17.25" x14ac:dyDescent="0.25">
      <c r="A118" s="90" t="s">
        <v>1278</v>
      </c>
    </row>
    <row r="119" spans="1:1" ht="17.25" x14ac:dyDescent="0.25">
      <c r="A119" s="90" t="s">
        <v>1279</v>
      </c>
    </row>
    <row r="120" spans="1:1" ht="17.25" x14ac:dyDescent="0.25">
      <c r="A120" s="90" t="s">
        <v>1280</v>
      </c>
    </row>
    <row r="121" spans="1:1" ht="17.25" x14ac:dyDescent="0.25">
      <c r="A121" s="95" t="s">
        <v>1281</v>
      </c>
    </row>
    <row r="122" spans="1:1" ht="17.25" x14ac:dyDescent="0.25">
      <c r="A122" s="87" t="s">
        <v>1282</v>
      </c>
    </row>
    <row r="123" spans="1:1" ht="17.25" x14ac:dyDescent="0.25">
      <c r="A123" s="87" t="s">
        <v>1283</v>
      </c>
    </row>
    <row r="124" spans="1:1" ht="17.25" x14ac:dyDescent="0.25">
      <c r="A124" s="90" t="s">
        <v>1284</v>
      </c>
    </row>
    <row r="125" spans="1:1" ht="17.25" x14ac:dyDescent="0.25">
      <c r="A125" s="90" t="s">
        <v>1285</v>
      </c>
    </row>
    <row r="126" spans="1:1" ht="17.25" x14ac:dyDescent="0.25">
      <c r="A126" s="90" t="s">
        <v>1286</v>
      </c>
    </row>
    <row r="127" spans="1:1" ht="17.25" x14ac:dyDescent="0.25">
      <c r="A127" s="90" t="s">
        <v>1287</v>
      </c>
    </row>
    <row r="128" spans="1:1" ht="17.25" x14ac:dyDescent="0.25">
      <c r="A128" s="90" t="s">
        <v>1288</v>
      </c>
    </row>
    <row r="129" spans="1:1" ht="17.25" x14ac:dyDescent="0.25">
      <c r="A129" s="95" t="s">
        <v>1289</v>
      </c>
    </row>
    <row r="130" spans="1:1" ht="34.5" x14ac:dyDescent="0.25">
      <c r="A130" s="90" t="s">
        <v>1290</v>
      </c>
    </row>
    <row r="131" spans="1:1" ht="69" x14ac:dyDescent="0.25">
      <c r="A131" s="90" t="s">
        <v>1291</v>
      </c>
    </row>
    <row r="132" spans="1:1" ht="34.5" x14ac:dyDescent="0.25">
      <c r="A132" s="90" t="s">
        <v>1292</v>
      </c>
    </row>
    <row r="133" spans="1:1" ht="17.25" x14ac:dyDescent="0.25">
      <c r="A133" s="95" t="s">
        <v>1293</v>
      </c>
    </row>
    <row r="134" spans="1:1" ht="34.5" x14ac:dyDescent="0.25">
      <c r="A134" s="87" t="s">
        <v>1294</v>
      </c>
    </row>
    <row r="135" spans="1:1" ht="17.25" x14ac:dyDescent="0.25">
      <c r="A135" s="87"/>
    </row>
    <row r="136" spans="1:1" ht="18.75" x14ac:dyDescent="0.25">
      <c r="A136" s="88" t="s">
        <v>1295</v>
      </c>
    </row>
    <row r="137" spans="1:1" ht="17.25" x14ac:dyDescent="0.25">
      <c r="A137" s="90" t="s">
        <v>1296</v>
      </c>
    </row>
    <row r="138" spans="1:1" ht="34.5" x14ac:dyDescent="0.25">
      <c r="A138" s="92" t="s">
        <v>1297</v>
      </c>
    </row>
    <row r="139" spans="1:1" ht="34.5" x14ac:dyDescent="0.25">
      <c r="A139" s="92" t="s">
        <v>1298</v>
      </c>
    </row>
    <row r="140" spans="1:1" ht="17.25" x14ac:dyDescent="0.25">
      <c r="A140" s="91" t="s">
        <v>1299</v>
      </c>
    </row>
    <row r="141" spans="1:1" ht="17.25" x14ac:dyDescent="0.25">
      <c r="A141" s="96" t="s">
        <v>1300</v>
      </c>
    </row>
    <row r="142" spans="1:1" ht="34.5" x14ac:dyDescent="0.3">
      <c r="A142" s="93" t="s">
        <v>1301</v>
      </c>
    </row>
    <row r="143" spans="1:1" ht="17.25" x14ac:dyDescent="0.25">
      <c r="A143" s="92" t="s">
        <v>1302</v>
      </c>
    </row>
    <row r="144" spans="1:1" ht="17.25" x14ac:dyDescent="0.25">
      <c r="A144" s="92" t="s">
        <v>1303</v>
      </c>
    </row>
    <row r="145" spans="1:1" ht="17.25" x14ac:dyDescent="0.25">
      <c r="A145" s="96" t="s">
        <v>1304</v>
      </c>
    </row>
    <row r="146" spans="1:1" ht="17.25" x14ac:dyDescent="0.25">
      <c r="A146" s="91" t="s">
        <v>1305</v>
      </c>
    </row>
    <row r="147" spans="1:1" ht="17.25" x14ac:dyDescent="0.25">
      <c r="A147" s="96" t="s">
        <v>1306</v>
      </c>
    </row>
    <row r="148" spans="1:1" ht="17.25" x14ac:dyDescent="0.25">
      <c r="A148" s="92" t="s">
        <v>1307</v>
      </c>
    </row>
    <row r="149" spans="1:1" ht="17.25" x14ac:dyDescent="0.25">
      <c r="A149" s="92" t="s">
        <v>1308</v>
      </c>
    </row>
    <row r="150" spans="1:1" ht="17.25" x14ac:dyDescent="0.25">
      <c r="A150" s="92" t="s">
        <v>1309</v>
      </c>
    </row>
    <row r="151" spans="1:1" ht="34.5" x14ac:dyDescent="0.25">
      <c r="A151" s="96" t="s">
        <v>1310</v>
      </c>
    </row>
    <row r="152" spans="1:1" ht="17.25" x14ac:dyDescent="0.25">
      <c r="A152" s="91" t="s">
        <v>1311</v>
      </c>
    </row>
    <row r="153" spans="1:1" ht="17.25" x14ac:dyDescent="0.25">
      <c r="A153" s="92" t="s">
        <v>1312</v>
      </c>
    </row>
    <row r="154" spans="1:1" ht="17.25" x14ac:dyDescent="0.25">
      <c r="A154" s="92" t="s">
        <v>1313</v>
      </c>
    </row>
    <row r="155" spans="1:1" ht="17.25" x14ac:dyDescent="0.25">
      <c r="A155" s="92" t="s">
        <v>1314</v>
      </c>
    </row>
    <row r="156" spans="1:1" ht="17.25" x14ac:dyDescent="0.25">
      <c r="A156" s="92" t="s">
        <v>1315</v>
      </c>
    </row>
    <row r="157" spans="1:1" ht="34.5" x14ac:dyDescent="0.25">
      <c r="A157" s="92" t="s">
        <v>1316</v>
      </c>
    </row>
    <row r="158" spans="1:1" ht="34.5" x14ac:dyDescent="0.25">
      <c r="A158" s="92" t="s">
        <v>1317</v>
      </c>
    </row>
    <row r="159" spans="1:1" ht="17.25" x14ac:dyDescent="0.25">
      <c r="A159" s="91" t="s">
        <v>1318</v>
      </c>
    </row>
    <row r="160" spans="1:1" ht="34.5" x14ac:dyDescent="0.25">
      <c r="A160" s="92" t="s">
        <v>1319</v>
      </c>
    </row>
    <row r="161" spans="1:1" ht="34.5" x14ac:dyDescent="0.25">
      <c r="A161" s="92" t="s">
        <v>1320</v>
      </c>
    </row>
    <row r="162" spans="1:1" ht="17.25" x14ac:dyDescent="0.25">
      <c r="A162" s="92" t="s">
        <v>1321</v>
      </c>
    </row>
    <row r="163" spans="1:1" ht="17.25" x14ac:dyDescent="0.25">
      <c r="A163" s="91" t="s">
        <v>1322</v>
      </c>
    </row>
    <row r="164" spans="1:1" ht="34.5" x14ac:dyDescent="0.3">
      <c r="A164" s="98" t="s">
        <v>1337</v>
      </c>
    </row>
    <row r="165" spans="1:1" ht="34.5" x14ac:dyDescent="0.25">
      <c r="A165" s="92" t="s">
        <v>1323</v>
      </c>
    </row>
    <row r="166" spans="1:1" ht="17.25" x14ac:dyDescent="0.25">
      <c r="A166" s="91" t="s">
        <v>1324</v>
      </c>
    </row>
    <row r="167" spans="1:1" ht="17.25" x14ac:dyDescent="0.25">
      <c r="A167" s="92" t="s">
        <v>1325</v>
      </c>
    </row>
    <row r="168" spans="1:1" ht="17.25" x14ac:dyDescent="0.25">
      <c r="A168" s="91" t="s">
        <v>1326</v>
      </c>
    </row>
    <row r="169" spans="1:1" ht="17.25" x14ac:dyDescent="0.3">
      <c r="A169" s="93" t="s">
        <v>1327</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CC5D"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10" zoomScaleNormal="100" workbookViewId="0">
      <selection activeCell="I34" sqref="I34"/>
    </sheetView>
  </sheetViews>
  <sheetFormatPr baseColWidth="10" defaultRowHeight="15" x14ac:dyDescent="0.25"/>
  <cols>
    <col min="2" max="2" width="31.85546875" bestFit="1" customWidth="1"/>
  </cols>
  <sheetData>
    <row r="2" spans="2:13" ht="15.75" thickBot="1" x14ac:dyDescent="0.3"/>
    <row r="3" spans="2:13" x14ac:dyDescent="0.25">
      <c r="B3" s="512"/>
      <c r="C3" s="513"/>
      <c r="D3" s="513"/>
      <c r="E3" s="513"/>
      <c r="F3" s="513"/>
      <c r="G3" s="513"/>
      <c r="H3" s="513"/>
      <c r="I3" s="513"/>
      <c r="J3" s="513"/>
      <c r="K3" s="513"/>
      <c r="L3" s="513"/>
      <c r="M3" s="514"/>
    </row>
    <row r="4" spans="2:13" x14ac:dyDescent="0.25">
      <c r="B4" s="451"/>
      <c r="C4" s="301"/>
      <c r="D4" s="301"/>
      <c r="E4" s="301"/>
      <c r="F4" s="301"/>
      <c r="G4" s="301"/>
      <c r="H4" s="301"/>
      <c r="I4" s="301"/>
      <c r="J4" s="301"/>
      <c r="K4" s="301"/>
      <c r="L4" s="301"/>
      <c r="M4" s="302"/>
    </row>
    <row r="5" spans="2:13" x14ac:dyDescent="0.25">
      <c r="B5" s="451"/>
      <c r="C5" s="301"/>
      <c r="D5" s="301"/>
      <c r="E5" s="301"/>
      <c r="F5" s="301"/>
      <c r="G5" s="301"/>
      <c r="H5" s="301"/>
      <c r="I5" s="301"/>
      <c r="J5" s="301"/>
      <c r="K5" s="301"/>
      <c r="L5" s="301"/>
      <c r="M5" s="302"/>
    </row>
    <row r="6" spans="2:13" x14ac:dyDescent="0.25">
      <c r="B6" s="451"/>
      <c r="C6" s="301"/>
      <c r="D6" s="301"/>
      <c r="E6" s="301"/>
      <c r="F6" s="301"/>
      <c r="G6" s="301"/>
      <c r="H6" s="301"/>
      <c r="I6" s="301"/>
      <c r="J6" s="301"/>
      <c r="K6" s="301"/>
      <c r="L6" s="301"/>
      <c r="M6" s="302"/>
    </row>
    <row r="7" spans="2:13" x14ac:dyDescent="0.25">
      <c r="B7" s="451"/>
      <c r="C7" s="301"/>
      <c r="D7" s="301"/>
      <c r="E7" s="301"/>
      <c r="F7" s="301"/>
      <c r="G7" s="301"/>
      <c r="H7" s="301"/>
      <c r="I7" s="301"/>
      <c r="J7" s="301"/>
      <c r="K7" s="301"/>
      <c r="L7" s="301"/>
      <c r="M7" s="302"/>
    </row>
    <row r="8" spans="2:13" x14ac:dyDescent="0.25">
      <c r="B8" s="451"/>
      <c r="C8" s="301"/>
      <c r="D8" s="301"/>
      <c r="E8" s="301"/>
      <c r="F8" s="301"/>
      <c r="G8" s="301"/>
      <c r="H8" s="301"/>
      <c r="I8" s="301"/>
      <c r="J8" s="301"/>
      <c r="K8" s="301"/>
      <c r="L8" s="301"/>
      <c r="M8" s="302"/>
    </row>
    <row r="9" spans="2:13" x14ac:dyDescent="0.25">
      <c r="B9" s="451"/>
      <c r="C9" s="301"/>
      <c r="D9" s="301"/>
      <c r="E9" s="301"/>
      <c r="F9" s="301"/>
      <c r="G9" s="301"/>
      <c r="H9" s="301"/>
      <c r="I9" s="301"/>
      <c r="J9" s="301"/>
      <c r="K9" s="301"/>
      <c r="L9" s="301"/>
      <c r="M9" s="302"/>
    </row>
    <row r="10" spans="2:13" x14ac:dyDescent="0.25">
      <c r="B10" s="451"/>
      <c r="C10" s="301"/>
      <c r="D10" s="301"/>
      <c r="E10" s="301"/>
      <c r="F10" s="301"/>
      <c r="G10" s="301"/>
      <c r="H10" s="301"/>
      <c r="I10" s="301"/>
      <c r="J10" s="301"/>
      <c r="K10" s="301"/>
      <c r="L10" s="301"/>
      <c r="M10" s="302"/>
    </row>
    <row r="11" spans="2:13" x14ac:dyDescent="0.25">
      <c r="B11" s="451"/>
      <c r="C11" s="301"/>
      <c r="D11" s="301"/>
      <c r="E11" s="301"/>
      <c r="F11" s="301"/>
      <c r="G11" s="301"/>
      <c r="H11" s="301"/>
      <c r="I11" s="301"/>
      <c r="J11" s="301"/>
      <c r="K11" s="301"/>
      <c r="L11" s="301"/>
      <c r="M11" s="302"/>
    </row>
    <row r="12" spans="2:13" x14ac:dyDescent="0.25">
      <c r="B12" s="451"/>
      <c r="C12" s="301"/>
      <c r="D12" s="301"/>
      <c r="E12" s="301"/>
      <c r="F12" s="301"/>
      <c r="G12" s="301"/>
      <c r="H12" s="301"/>
      <c r="I12" s="301"/>
      <c r="J12" s="301"/>
      <c r="K12" s="301"/>
      <c r="L12" s="301"/>
      <c r="M12" s="302"/>
    </row>
    <row r="13" spans="2:13" s="515" customFormat="1" ht="45" x14ac:dyDescent="0.6">
      <c r="B13" s="580" t="s">
        <v>1785</v>
      </c>
      <c r="C13" s="581"/>
      <c r="D13" s="581"/>
      <c r="E13" s="581"/>
      <c r="F13" s="581"/>
      <c r="G13" s="581"/>
      <c r="H13" s="581"/>
      <c r="I13" s="581"/>
      <c r="J13" s="581"/>
      <c r="K13" s="581"/>
      <c r="L13" s="581"/>
      <c r="M13" s="582"/>
    </row>
    <row r="14" spans="2:13" s="515" customFormat="1" ht="30" x14ac:dyDescent="0.4">
      <c r="B14" s="516"/>
      <c r="C14" s="517"/>
      <c r="D14" s="517"/>
      <c r="E14" s="517"/>
      <c r="F14" s="517"/>
      <c r="G14" s="517"/>
      <c r="H14" s="517"/>
      <c r="I14" s="517"/>
      <c r="J14" s="517"/>
      <c r="K14" s="517"/>
      <c r="L14" s="517"/>
      <c r="M14" s="518"/>
    </row>
    <row r="15" spans="2:13" s="515" customFormat="1" ht="35.25" x14ac:dyDescent="0.5">
      <c r="B15" s="583" t="s">
        <v>1786</v>
      </c>
      <c r="C15" s="584"/>
      <c r="D15" s="584"/>
      <c r="E15" s="584"/>
      <c r="F15" s="584"/>
      <c r="G15" s="584"/>
      <c r="H15" s="584"/>
      <c r="I15" s="584"/>
      <c r="J15" s="584"/>
      <c r="K15" s="584"/>
      <c r="L15" s="584"/>
      <c r="M15" s="585"/>
    </row>
    <row r="16" spans="2:13" s="519" customFormat="1" ht="27.75" x14ac:dyDescent="0.4">
      <c r="B16" s="586" t="s">
        <v>1787</v>
      </c>
      <c r="C16" s="587"/>
      <c r="D16" s="587"/>
      <c r="E16" s="587"/>
      <c r="F16" s="587"/>
      <c r="G16" s="587"/>
      <c r="H16" s="587"/>
      <c r="I16" s="587"/>
      <c r="J16" s="587"/>
      <c r="K16" s="587"/>
      <c r="L16" s="587"/>
      <c r="M16" s="588"/>
    </row>
    <row r="17" spans="2:13" s="519" customFormat="1" ht="23.25" x14ac:dyDescent="0.35">
      <c r="B17" s="520"/>
      <c r="C17" s="521"/>
      <c r="D17" s="521"/>
      <c r="E17" s="521"/>
      <c r="F17" s="521"/>
      <c r="G17" s="521"/>
      <c r="H17" s="521"/>
      <c r="I17" s="521"/>
      <c r="J17" s="521"/>
      <c r="K17" s="521"/>
      <c r="L17" s="521"/>
      <c r="M17" s="522"/>
    </row>
    <row r="18" spans="2:13" s="519" customFormat="1" ht="23.25" x14ac:dyDescent="0.35">
      <c r="B18" s="520"/>
      <c r="C18" s="521"/>
      <c r="D18" s="521"/>
      <c r="E18" s="521"/>
      <c r="F18" s="521"/>
      <c r="G18" s="521"/>
      <c r="H18" s="521"/>
      <c r="I18" s="521"/>
      <c r="J18" s="521"/>
      <c r="K18" s="521"/>
      <c r="L18" s="521"/>
      <c r="M18" s="522"/>
    </row>
    <row r="19" spans="2:13" s="519" customFormat="1" ht="23.25" x14ac:dyDescent="0.35">
      <c r="B19" s="520"/>
      <c r="C19" s="521"/>
      <c r="D19" s="521"/>
      <c r="E19" s="521"/>
      <c r="F19" s="521"/>
      <c r="G19" s="521"/>
      <c r="H19" s="521"/>
      <c r="I19" s="521"/>
      <c r="J19" s="521"/>
      <c r="K19" s="521"/>
      <c r="L19" s="521"/>
      <c r="M19" s="522"/>
    </row>
    <row r="20" spans="2:13" s="515" customFormat="1" ht="30" x14ac:dyDescent="0.4">
      <c r="B20" s="589">
        <v>42916</v>
      </c>
      <c r="C20" s="590"/>
      <c r="D20" s="590"/>
      <c r="E20" s="590"/>
      <c r="F20" s="590"/>
      <c r="G20" s="590"/>
      <c r="H20" s="590"/>
      <c r="I20" s="590"/>
      <c r="J20" s="590"/>
      <c r="K20" s="590"/>
      <c r="L20" s="590"/>
      <c r="M20" s="591"/>
    </row>
    <row r="21" spans="2:13" s="515" customFormat="1" x14ac:dyDescent="0.25">
      <c r="B21" s="523"/>
      <c r="C21" s="517"/>
      <c r="D21" s="517"/>
      <c r="E21" s="517"/>
      <c r="F21" s="517"/>
      <c r="G21" s="517"/>
      <c r="H21" s="517"/>
      <c r="I21" s="517"/>
      <c r="J21" s="517"/>
      <c r="K21" s="517"/>
      <c r="L21" s="517"/>
      <c r="M21" s="518"/>
    </row>
    <row r="22" spans="2:13" x14ac:dyDescent="0.25">
      <c r="B22" s="451"/>
      <c r="C22" s="301"/>
      <c r="D22" s="301"/>
      <c r="E22" s="301"/>
      <c r="F22" s="301"/>
      <c r="G22" s="301"/>
      <c r="H22" s="301"/>
      <c r="I22" s="301"/>
      <c r="J22" s="301"/>
      <c r="K22" s="301"/>
      <c r="L22" s="301"/>
      <c r="M22" s="302"/>
    </row>
    <row r="23" spans="2:13" x14ac:dyDescent="0.25">
      <c r="B23" s="451"/>
      <c r="C23" s="301"/>
      <c r="D23" s="301"/>
      <c r="E23" s="301"/>
      <c r="F23" s="301"/>
      <c r="G23" s="301"/>
      <c r="H23" s="301"/>
      <c r="I23" s="301"/>
      <c r="J23" s="301"/>
      <c r="K23" s="301"/>
      <c r="L23" s="301"/>
      <c r="M23" s="302"/>
    </row>
    <row r="24" spans="2:13" x14ac:dyDescent="0.25">
      <c r="B24" s="451"/>
      <c r="C24" s="301"/>
      <c r="D24" s="301"/>
      <c r="E24" s="301"/>
      <c r="F24" s="301"/>
      <c r="G24" s="301"/>
      <c r="H24" s="301"/>
      <c r="I24" s="301"/>
      <c r="J24" s="301"/>
      <c r="K24" s="301"/>
      <c r="L24" s="301"/>
      <c r="M24" s="302"/>
    </row>
    <row r="25" spans="2:13" ht="15.75" thickBot="1" x14ac:dyDescent="0.3">
      <c r="B25" s="524"/>
      <c r="C25" s="385"/>
      <c r="D25" s="385"/>
      <c r="E25" s="385"/>
      <c r="F25" s="385"/>
      <c r="G25" s="385"/>
      <c r="H25" s="385"/>
      <c r="I25" s="385"/>
      <c r="J25" s="385"/>
      <c r="K25" s="385"/>
      <c r="L25" s="385"/>
      <c r="M25" s="386"/>
    </row>
  </sheetData>
  <sheetProtection password="CC5D"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3"/>
  <sheetViews>
    <sheetView topLeftCell="A52" zoomScaleNormal="100" workbookViewId="0">
      <selection activeCell="F70" sqref="F70"/>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6"/>
      <c r="C2" s="147" t="s">
        <v>1522</v>
      </c>
      <c r="D2" s="148"/>
      <c r="E2" s="148"/>
      <c r="F2" s="148"/>
      <c r="G2" s="148"/>
      <c r="H2" s="148"/>
      <c r="I2" s="148"/>
      <c r="J2" s="148"/>
      <c r="K2" s="148"/>
      <c r="L2" s="149"/>
    </row>
    <row r="3" spans="2:12" x14ac:dyDescent="0.25">
      <c r="B3" s="150"/>
      <c r="C3" s="151"/>
      <c r="D3" s="151"/>
      <c r="E3" s="151"/>
      <c r="F3" s="151"/>
      <c r="G3" s="151"/>
      <c r="H3" s="151"/>
      <c r="I3" s="151"/>
      <c r="J3" s="151"/>
      <c r="K3" s="151"/>
      <c r="L3" s="152"/>
    </row>
    <row r="4" spans="2:12" x14ac:dyDescent="0.25">
      <c r="B4" s="150"/>
      <c r="C4" s="153" t="s">
        <v>1523</v>
      </c>
      <c r="D4" s="631" t="s">
        <v>1343</v>
      </c>
      <c r="E4" s="632"/>
      <c r="F4" s="633"/>
      <c r="G4" s="151"/>
      <c r="H4" s="151"/>
      <c r="I4" s="151"/>
      <c r="J4" s="151"/>
      <c r="K4" s="151"/>
      <c r="L4" s="152"/>
    </row>
    <row r="5" spans="2:12" x14ac:dyDescent="0.25">
      <c r="B5" s="150"/>
      <c r="C5" s="153" t="s">
        <v>1391</v>
      </c>
      <c r="D5" s="154">
        <v>42916</v>
      </c>
      <c r="E5" s="151"/>
      <c r="F5" s="151"/>
      <c r="G5" s="151"/>
      <c r="H5" s="151"/>
      <c r="I5" s="151"/>
      <c r="J5" s="151"/>
      <c r="K5" s="151"/>
      <c r="L5" s="152"/>
    </row>
    <row r="6" spans="2:12" x14ac:dyDescent="0.25">
      <c r="B6" s="150"/>
      <c r="C6" s="151"/>
      <c r="D6" s="151"/>
      <c r="E6" s="151"/>
      <c r="F6" s="151"/>
      <c r="G6" s="151"/>
      <c r="H6" s="151"/>
      <c r="I6" s="151"/>
      <c r="J6" s="151"/>
      <c r="K6" s="151"/>
      <c r="L6" s="152"/>
    </row>
    <row r="7" spans="2:12" x14ac:dyDescent="0.25">
      <c r="B7" s="150"/>
      <c r="C7" s="151"/>
      <c r="D7" s="155"/>
      <c r="E7" s="151"/>
      <c r="F7" s="151"/>
      <c r="G7" s="151"/>
      <c r="H7" s="151"/>
      <c r="I7" s="151"/>
      <c r="J7" s="151"/>
      <c r="K7" s="151"/>
      <c r="L7" s="152"/>
    </row>
    <row r="8" spans="2:12" x14ac:dyDescent="0.25">
      <c r="B8" s="156">
        <v>1</v>
      </c>
      <c r="C8" s="157" t="s">
        <v>1524</v>
      </c>
      <c r="D8" s="158"/>
      <c r="E8" s="158"/>
      <c r="F8" s="158"/>
      <c r="G8" s="158"/>
      <c r="H8" s="158"/>
      <c r="I8" s="158"/>
      <c r="J8" s="158"/>
      <c r="K8" s="158"/>
      <c r="L8" s="159"/>
    </row>
    <row r="9" spans="2:12" x14ac:dyDescent="0.25">
      <c r="B9" s="150"/>
      <c r="C9" s="151"/>
      <c r="D9" s="151"/>
      <c r="E9" s="151"/>
      <c r="F9" s="151"/>
      <c r="G9" s="151"/>
      <c r="H9" s="151"/>
      <c r="I9" s="151"/>
      <c r="J9" s="151"/>
      <c r="K9" s="151"/>
      <c r="L9" s="152"/>
    </row>
    <row r="10" spans="2:12" x14ac:dyDescent="0.25">
      <c r="B10" s="150"/>
      <c r="C10" s="151"/>
      <c r="D10" s="151"/>
      <c r="E10" s="151"/>
      <c r="F10" s="151"/>
      <c r="G10" s="151"/>
      <c r="H10" s="151"/>
      <c r="I10" s="151"/>
      <c r="J10" s="151"/>
      <c r="K10" s="151"/>
      <c r="L10" s="152"/>
    </row>
    <row r="11" spans="2:12" x14ac:dyDescent="0.25">
      <c r="B11" s="150" t="s">
        <v>1392</v>
      </c>
      <c r="C11" s="160" t="s">
        <v>1393</v>
      </c>
      <c r="D11" s="161"/>
      <c r="E11" s="162"/>
      <c r="F11" s="163" t="s">
        <v>1525</v>
      </c>
      <c r="G11" s="164"/>
      <c r="H11" s="164"/>
      <c r="I11" s="165"/>
      <c r="J11" s="151"/>
      <c r="K11" s="151"/>
      <c r="L11" s="152"/>
    </row>
    <row r="12" spans="2:12" x14ac:dyDescent="0.25">
      <c r="B12" s="150"/>
      <c r="C12" s="166" t="s">
        <v>1394</v>
      </c>
      <c r="D12" s="167"/>
      <c r="E12" s="168"/>
      <c r="F12" s="163" t="s">
        <v>1526</v>
      </c>
      <c r="G12" s="164"/>
      <c r="H12" s="164"/>
      <c r="I12" s="165"/>
      <c r="J12" s="151"/>
      <c r="K12" s="151"/>
      <c r="L12" s="152"/>
    </row>
    <row r="13" spans="2:12" x14ac:dyDescent="0.25">
      <c r="B13" s="150"/>
      <c r="C13" s="169" t="s">
        <v>1395</v>
      </c>
      <c r="D13" s="170"/>
      <c r="E13" s="171"/>
      <c r="F13" s="172" t="s">
        <v>1527</v>
      </c>
      <c r="G13" s="173"/>
      <c r="H13" s="173"/>
      <c r="I13" s="174"/>
      <c r="J13" s="151"/>
      <c r="K13" s="151"/>
      <c r="L13" s="152"/>
    </row>
    <row r="14" spans="2:12" x14ac:dyDescent="0.25">
      <c r="B14" s="150"/>
      <c r="C14" s="175"/>
      <c r="D14" s="175"/>
      <c r="E14" s="175"/>
      <c r="F14" s="175"/>
      <c r="G14" s="176"/>
      <c r="H14" s="151"/>
      <c r="I14" s="151"/>
      <c r="J14" s="151"/>
      <c r="K14" s="151"/>
      <c r="L14" s="152"/>
    </row>
    <row r="15" spans="2:12" x14ac:dyDescent="0.25">
      <c r="B15" s="150"/>
      <c r="C15" s="175"/>
      <c r="D15" s="175"/>
      <c r="E15" s="175"/>
      <c r="F15" s="175"/>
      <c r="G15" s="176"/>
      <c r="H15" s="151"/>
      <c r="I15" s="151"/>
      <c r="J15" s="151"/>
      <c r="K15" s="151"/>
      <c r="L15" s="152"/>
    </row>
    <row r="16" spans="2:12" x14ac:dyDescent="0.25">
      <c r="B16" s="150" t="s">
        <v>1396</v>
      </c>
      <c r="C16" s="175"/>
      <c r="D16" s="175"/>
      <c r="E16" s="175"/>
      <c r="F16" s="175"/>
      <c r="G16" s="177" t="s">
        <v>1397</v>
      </c>
      <c r="H16" s="178" t="s">
        <v>1398</v>
      </c>
      <c r="I16" s="179" t="s">
        <v>1399</v>
      </c>
      <c r="J16" s="151"/>
      <c r="K16" s="151"/>
      <c r="L16" s="152"/>
    </row>
    <row r="17" spans="2:12" x14ac:dyDescent="0.25">
      <c r="B17" s="150"/>
      <c r="C17" s="160"/>
      <c r="D17" s="161"/>
      <c r="E17" s="161"/>
      <c r="F17" s="180" t="s">
        <v>1401</v>
      </c>
      <c r="G17" s="181" t="s">
        <v>1528</v>
      </c>
      <c r="H17" s="182"/>
      <c r="I17" s="183" t="s">
        <v>1529</v>
      </c>
      <c r="J17" s="184"/>
      <c r="K17" s="151"/>
      <c r="L17" s="152"/>
    </row>
    <row r="18" spans="2:12" x14ac:dyDescent="0.25">
      <c r="B18" s="150"/>
      <c r="C18" s="185" t="s">
        <v>1400</v>
      </c>
      <c r="D18" s="186"/>
      <c r="E18" s="186"/>
      <c r="F18" s="187" t="s">
        <v>1402</v>
      </c>
      <c r="G18" s="188" t="s">
        <v>1530</v>
      </c>
      <c r="H18" s="189"/>
      <c r="I18" s="183" t="s">
        <v>1529</v>
      </c>
      <c r="J18" s="184"/>
      <c r="K18" s="151"/>
      <c r="L18" s="152"/>
    </row>
    <row r="19" spans="2:12" x14ac:dyDescent="0.25">
      <c r="B19" s="150"/>
      <c r="C19" s="185"/>
      <c r="D19" s="186"/>
      <c r="E19" s="186"/>
      <c r="F19" s="190" t="s">
        <v>1781</v>
      </c>
      <c r="G19" s="191" t="s">
        <v>1782</v>
      </c>
      <c r="H19" s="192"/>
      <c r="I19" s="183" t="s">
        <v>1529</v>
      </c>
      <c r="J19" s="184"/>
      <c r="K19" s="151"/>
      <c r="L19" s="152"/>
    </row>
    <row r="20" spans="2:12" x14ac:dyDescent="0.25">
      <c r="B20" s="150"/>
      <c r="C20" s="169"/>
      <c r="D20" s="170"/>
      <c r="E20" s="170"/>
      <c r="F20" s="190" t="s">
        <v>1403</v>
      </c>
      <c r="G20" s="191" t="s">
        <v>1531</v>
      </c>
      <c r="H20" s="192"/>
      <c r="I20" s="189" t="s">
        <v>1529</v>
      </c>
      <c r="J20" s="184"/>
      <c r="K20" s="151"/>
      <c r="L20" s="152"/>
    </row>
    <row r="21" spans="2:12" x14ac:dyDescent="0.25">
      <c r="B21" s="150"/>
      <c r="C21" s="175"/>
      <c r="D21" s="175"/>
      <c r="E21" s="175"/>
      <c r="F21" s="175"/>
      <c r="G21" s="184"/>
      <c r="H21" s="184"/>
      <c r="I21" s="184"/>
      <c r="J21" s="151"/>
      <c r="K21" s="151"/>
      <c r="L21" s="152"/>
    </row>
    <row r="22" spans="2:12" x14ac:dyDescent="0.25">
      <c r="B22" s="150"/>
      <c r="C22" s="175"/>
      <c r="D22" s="175"/>
      <c r="E22" s="175"/>
      <c r="F22" s="175"/>
      <c r="G22" s="184"/>
      <c r="H22" s="184"/>
      <c r="I22" s="184"/>
      <c r="J22" s="151"/>
      <c r="K22" s="151"/>
      <c r="L22" s="152"/>
    </row>
    <row r="23" spans="2:12" x14ac:dyDescent="0.25">
      <c r="B23" s="150" t="s">
        <v>1404</v>
      </c>
      <c r="C23" s="151"/>
      <c r="D23" s="151"/>
      <c r="E23" s="151"/>
      <c r="F23" s="151"/>
      <c r="G23" s="178" t="s">
        <v>1397</v>
      </c>
      <c r="H23" s="178" t="s">
        <v>1405</v>
      </c>
      <c r="I23" s="178" t="s">
        <v>1399</v>
      </c>
      <c r="J23" s="151"/>
      <c r="K23" s="151"/>
      <c r="L23" s="152"/>
    </row>
    <row r="24" spans="2:12" x14ac:dyDescent="0.25">
      <c r="B24" s="193"/>
      <c r="C24" s="160"/>
      <c r="D24" s="161"/>
      <c r="E24" s="161"/>
      <c r="F24" s="187" t="s">
        <v>1402</v>
      </c>
      <c r="G24" s="181" t="s">
        <v>1532</v>
      </c>
      <c r="H24" s="189"/>
      <c r="I24" s="189"/>
      <c r="J24" s="151"/>
      <c r="K24" s="151"/>
      <c r="L24" s="152"/>
    </row>
    <row r="25" spans="2:12" x14ac:dyDescent="0.25">
      <c r="B25" s="150"/>
      <c r="C25" s="185" t="s">
        <v>1406</v>
      </c>
      <c r="D25" s="186"/>
      <c r="E25" s="186"/>
      <c r="F25" s="190" t="s">
        <v>1781</v>
      </c>
      <c r="G25" s="188" t="s">
        <v>1532</v>
      </c>
      <c r="H25" s="189"/>
      <c r="I25" s="189"/>
      <c r="J25" s="151"/>
      <c r="K25" s="151"/>
      <c r="L25" s="152"/>
    </row>
    <row r="26" spans="2:12" x14ac:dyDescent="0.25">
      <c r="B26" s="150"/>
      <c r="C26" s="169"/>
      <c r="D26" s="170"/>
      <c r="E26" s="170"/>
      <c r="F26" s="190" t="s">
        <v>1403</v>
      </c>
      <c r="G26" s="191" t="s">
        <v>1532</v>
      </c>
      <c r="H26" s="189"/>
      <c r="I26" s="189"/>
      <c r="J26" s="151"/>
      <c r="K26" s="151"/>
      <c r="L26" s="152"/>
    </row>
    <row r="27" spans="2:12" x14ac:dyDescent="0.25">
      <c r="B27" s="150"/>
      <c r="C27" s="175"/>
      <c r="D27" s="175"/>
      <c r="E27" s="175"/>
      <c r="F27" s="175"/>
      <c r="G27" s="184"/>
      <c r="H27" s="184"/>
      <c r="I27" s="184"/>
      <c r="J27" s="151"/>
      <c r="K27" s="151"/>
      <c r="L27" s="152"/>
    </row>
    <row r="28" spans="2:12" x14ac:dyDescent="0.25">
      <c r="B28" s="150"/>
      <c r="C28" s="175"/>
      <c r="D28" s="175"/>
      <c r="E28" s="175"/>
      <c r="F28" s="175"/>
      <c r="G28" s="184"/>
      <c r="H28" s="184"/>
      <c r="I28" s="184"/>
      <c r="J28" s="151"/>
      <c r="K28" s="151"/>
      <c r="L28" s="152"/>
    </row>
    <row r="29" spans="2:12" x14ac:dyDescent="0.25">
      <c r="B29" s="150"/>
      <c r="C29" s="175" t="s">
        <v>1533</v>
      </c>
      <c r="D29" s="175"/>
      <c r="E29" s="175"/>
      <c r="F29" s="178" t="s">
        <v>1408</v>
      </c>
      <c r="G29" s="175"/>
      <c r="H29" s="151"/>
      <c r="I29" s="151"/>
      <c r="J29" s="151"/>
      <c r="K29" s="151"/>
      <c r="L29" s="152"/>
    </row>
    <row r="30" spans="2:12" x14ac:dyDescent="0.25">
      <c r="B30" s="150" t="s">
        <v>1407</v>
      </c>
      <c r="C30" s="160" t="s">
        <v>1534</v>
      </c>
      <c r="D30" s="194"/>
      <c r="E30" s="195">
        <v>0.14699999999999999</v>
      </c>
      <c r="F30" s="196">
        <v>42916</v>
      </c>
      <c r="G30" s="197" t="s">
        <v>1535</v>
      </c>
      <c r="H30" s="151"/>
      <c r="I30" s="151"/>
      <c r="J30" s="151"/>
      <c r="K30" s="151"/>
      <c r="L30" s="152"/>
    </row>
    <row r="31" spans="2:12" x14ac:dyDescent="0.25">
      <c r="B31" s="150"/>
      <c r="C31" s="185" t="s">
        <v>1536</v>
      </c>
      <c r="D31" s="198"/>
      <c r="E31" s="195">
        <v>9.2299999999999993E-2</v>
      </c>
      <c r="F31" s="196">
        <v>42916</v>
      </c>
      <c r="G31" s="197" t="s">
        <v>1535</v>
      </c>
      <c r="H31" s="151"/>
      <c r="I31" s="151"/>
      <c r="J31" s="151"/>
      <c r="K31" s="151"/>
      <c r="L31" s="152"/>
    </row>
    <row r="32" spans="2:12" x14ac:dyDescent="0.25">
      <c r="B32" s="150"/>
      <c r="C32" s="185" t="s">
        <v>1537</v>
      </c>
      <c r="D32" s="198"/>
      <c r="E32" s="199">
        <v>0.189</v>
      </c>
      <c r="F32" s="196">
        <v>42916</v>
      </c>
      <c r="G32" s="197" t="s">
        <v>1535</v>
      </c>
      <c r="H32" s="151"/>
      <c r="I32" s="151"/>
      <c r="J32" s="151"/>
      <c r="K32" s="151"/>
      <c r="L32" s="152"/>
    </row>
    <row r="33" spans="2:12" x14ac:dyDescent="0.25">
      <c r="B33" s="150"/>
      <c r="C33" s="169" t="s">
        <v>1538</v>
      </c>
      <c r="D33" s="200"/>
      <c r="E33" s="195">
        <v>0.189</v>
      </c>
      <c r="F33" s="196">
        <v>42916</v>
      </c>
      <c r="G33" s="197" t="s">
        <v>1535</v>
      </c>
      <c r="H33" s="151"/>
      <c r="I33" s="151"/>
      <c r="J33" s="151"/>
      <c r="K33" s="151"/>
      <c r="L33" s="152"/>
    </row>
    <row r="34" spans="2:12" x14ac:dyDescent="0.25">
      <c r="B34" s="150"/>
      <c r="C34" s="151"/>
      <c r="D34" s="151"/>
      <c r="E34" s="151"/>
      <c r="F34" s="151"/>
      <c r="G34" s="151"/>
      <c r="H34" s="151"/>
      <c r="I34" s="151"/>
      <c r="J34" s="151"/>
      <c r="K34" s="151"/>
      <c r="L34" s="152"/>
    </row>
    <row r="35" spans="2:12" x14ac:dyDescent="0.25">
      <c r="B35" s="150"/>
      <c r="C35" s="151"/>
      <c r="D35" s="151"/>
      <c r="E35" s="151"/>
      <c r="F35" s="151"/>
      <c r="G35" s="151"/>
      <c r="H35" s="151"/>
      <c r="I35" s="151"/>
      <c r="J35" s="151"/>
      <c r="K35" s="151"/>
      <c r="L35" s="152"/>
    </row>
    <row r="36" spans="2:12" x14ac:dyDescent="0.25">
      <c r="B36" s="156">
        <v>2</v>
      </c>
      <c r="C36" s="157" t="s">
        <v>1409</v>
      </c>
      <c r="D36" s="158"/>
      <c r="E36" s="158"/>
      <c r="F36" s="158"/>
      <c r="G36" s="158"/>
      <c r="H36" s="158"/>
      <c r="I36" s="158"/>
      <c r="J36" s="158"/>
      <c r="K36" s="158"/>
      <c r="L36" s="159"/>
    </row>
    <row r="37" spans="2:12" x14ac:dyDescent="0.25">
      <c r="B37" s="201"/>
      <c r="C37" s="151"/>
      <c r="D37" s="151"/>
      <c r="E37" s="151"/>
      <c r="F37" s="151"/>
      <c r="G37" s="151"/>
      <c r="H37" s="151"/>
      <c r="I37" s="151"/>
      <c r="J37" s="151"/>
      <c r="K37" s="151"/>
      <c r="L37" s="152"/>
    </row>
    <row r="38" spans="2:12" x14ac:dyDescent="0.25">
      <c r="B38" s="201"/>
      <c r="C38" s="151"/>
      <c r="D38" s="151"/>
      <c r="E38" s="151"/>
      <c r="F38" s="151"/>
      <c r="G38" s="151"/>
      <c r="H38" s="151"/>
      <c r="I38" s="151"/>
      <c r="J38" s="151"/>
      <c r="K38" s="151"/>
      <c r="L38" s="152"/>
    </row>
    <row r="39" spans="2:12" x14ac:dyDescent="0.25">
      <c r="B39" s="201" t="s">
        <v>1410</v>
      </c>
      <c r="C39" s="202" t="s">
        <v>1539</v>
      </c>
      <c r="D39" s="203"/>
      <c r="E39" s="203"/>
      <c r="F39" s="203"/>
      <c r="G39" s="203"/>
      <c r="H39" s="203"/>
      <c r="I39" s="203"/>
      <c r="J39" s="203"/>
      <c r="K39" s="203"/>
      <c r="L39" s="204"/>
    </row>
    <row r="40" spans="2:12" x14ac:dyDescent="0.25">
      <c r="B40" s="201"/>
      <c r="C40" s="202"/>
      <c r="D40" s="203"/>
      <c r="E40" s="203"/>
      <c r="F40" s="203"/>
      <c r="G40" s="203"/>
      <c r="H40" s="203"/>
      <c r="I40" s="203"/>
      <c r="J40" s="203"/>
      <c r="K40" s="203"/>
      <c r="L40" s="204"/>
    </row>
    <row r="41" spans="2:12" x14ac:dyDescent="0.25">
      <c r="B41" s="201"/>
      <c r="C41" s="160" t="s">
        <v>1540</v>
      </c>
      <c r="D41" s="161"/>
      <c r="E41" s="161"/>
      <c r="F41" s="634" t="s">
        <v>1343</v>
      </c>
      <c r="G41" s="635"/>
      <c r="H41" s="635"/>
      <c r="I41" s="151"/>
      <c r="J41" s="151"/>
      <c r="K41" s="151"/>
      <c r="L41" s="152"/>
    </row>
    <row r="42" spans="2:12" x14ac:dyDescent="0.25">
      <c r="B42" s="201"/>
      <c r="C42" s="166" t="s">
        <v>1541</v>
      </c>
      <c r="D42" s="167"/>
      <c r="E42" s="167"/>
      <c r="F42" s="634" t="s">
        <v>560</v>
      </c>
      <c r="G42" s="635"/>
      <c r="H42" s="635"/>
      <c r="I42" s="151"/>
      <c r="J42" s="151"/>
      <c r="K42" s="151"/>
      <c r="L42" s="152"/>
    </row>
    <row r="43" spans="2:12" x14ac:dyDescent="0.25">
      <c r="B43" s="201"/>
      <c r="C43" s="166" t="s">
        <v>1542</v>
      </c>
      <c r="D43" s="167"/>
      <c r="E43" s="167"/>
      <c r="F43" s="634" t="s">
        <v>1344</v>
      </c>
      <c r="G43" s="635"/>
      <c r="H43" s="635"/>
      <c r="I43" s="151"/>
      <c r="J43" s="151"/>
      <c r="K43" s="151"/>
      <c r="L43" s="152"/>
    </row>
    <row r="44" spans="2:12" x14ac:dyDescent="0.25">
      <c r="B44" s="201"/>
      <c r="C44" s="175"/>
      <c r="D44" s="175"/>
      <c r="E44" s="175"/>
      <c r="F44" s="176"/>
      <c r="G44" s="151"/>
      <c r="H44" s="151"/>
      <c r="I44" s="151"/>
      <c r="J44" s="151"/>
      <c r="K44" s="151"/>
      <c r="L44" s="152"/>
    </row>
    <row r="45" spans="2:12" x14ac:dyDescent="0.25">
      <c r="B45" s="201"/>
      <c r="C45" s="166" t="s">
        <v>1543</v>
      </c>
      <c r="D45" s="167"/>
      <c r="E45" s="168"/>
      <c r="F45" s="616" t="s">
        <v>1348</v>
      </c>
      <c r="G45" s="617"/>
      <c r="H45" s="617"/>
      <c r="I45" s="618"/>
      <c r="J45" s="151"/>
      <c r="K45" s="151"/>
      <c r="L45" s="152"/>
    </row>
    <row r="46" spans="2:12" x14ac:dyDescent="0.25">
      <c r="B46" s="201"/>
      <c r="C46" s="185" t="s">
        <v>1544</v>
      </c>
      <c r="D46" s="186"/>
      <c r="E46" s="205"/>
      <c r="F46" s="616" t="s">
        <v>1345</v>
      </c>
      <c r="G46" s="617"/>
      <c r="H46" s="617"/>
      <c r="I46" s="618"/>
      <c r="J46" s="151"/>
      <c r="K46" s="151"/>
      <c r="L46" s="152"/>
    </row>
    <row r="47" spans="2:12" x14ac:dyDescent="0.25">
      <c r="B47" s="201"/>
      <c r="C47" s="166" t="s">
        <v>1545</v>
      </c>
      <c r="D47" s="167"/>
      <c r="E47" s="168"/>
      <c r="F47" s="616" t="s">
        <v>1345</v>
      </c>
      <c r="G47" s="617"/>
      <c r="H47" s="617"/>
      <c r="I47" s="618"/>
      <c r="J47" s="151"/>
      <c r="K47" s="151"/>
      <c r="L47" s="152"/>
    </row>
    <row r="48" spans="2:12" x14ac:dyDescent="0.25">
      <c r="B48" s="201"/>
      <c r="C48" s="175"/>
      <c r="D48" s="151"/>
      <c r="E48" s="151"/>
      <c r="F48" s="151"/>
      <c r="G48" s="151"/>
      <c r="H48" s="151"/>
      <c r="I48" s="151"/>
      <c r="J48" s="151"/>
      <c r="K48" s="151"/>
      <c r="L48" s="152"/>
    </row>
    <row r="49" spans="2:12" x14ac:dyDescent="0.25">
      <c r="B49" s="201"/>
      <c r="C49" s="175"/>
      <c r="D49" s="151"/>
      <c r="E49" s="151"/>
      <c r="F49" s="151"/>
      <c r="G49" s="151"/>
      <c r="H49" s="151"/>
      <c r="I49" s="151"/>
      <c r="J49" s="151"/>
      <c r="K49" s="151"/>
      <c r="L49" s="152"/>
    </row>
    <row r="50" spans="2:12" x14ac:dyDescent="0.25">
      <c r="B50" s="201" t="s">
        <v>1418</v>
      </c>
      <c r="C50" s="202" t="s">
        <v>1411</v>
      </c>
      <c r="D50" s="203"/>
      <c r="E50" s="203"/>
      <c r="F50" s="203"/>
      <c r="G50" s="203"/>
      <c r="H50" s="203"/>
      <c r="I50" s="203"/>
      <c r="J50" s="203"/>
      <c r="K50" s="203"/>
      <c r="L50" s="204"/>
    </row>
    <row r="51" spans="2:12" x14ac:dyDescent="0.25">
      <c r="B51" s="201"/>
      <c r="C51" s="202"/>
      <c r="D51" s="206"/>
      <c r="E51" s="203"/>
      <c r="F51" s="203"/>
      <c r="G51" s="203"/>
      <c r="H51" s="203"/>
      <c r="I51" s="203"/>
      <c r="J51" s="203"/>
      <c r="K51" s="203"/>
      <c r="L51" s="204"/>
    </row>
    <row r="52" spans="2:12" x14ac:dyDescent="0.25">
      <c r="B52" s="201"/>
      <c r="C52" s="202"/>
      <c r="D52" s="175"/>
      <c r="E52" s="203"/>
      <c r="F52" s="207" t="s">
        <v>96</v>
      </c>
      <c r="G52" s="207" t="s">
        <v>1546</v>
      </c>
      <c r="H52" s="184"/>
      <c r="I52" s="203"/>
      <c r="J52" s="203"/>
      <c r="K52" s="203"/>
      <c r="L52" s="204"/>
    </row>
    <row r="53" spans="2:12" x14ac:dyDescent="0.25">
      <c r="B53" s="201"/>
      <c r="C53" s="208"/>
      <c r="D53" s="208"/>
      <c r="E53" s="203"/>
      <c r="F53" s="209" t="s">
        <v>1412</v>
      </c>
      <c r="G53" s="209" t="s">
        <v>1547</v>
      </c>
      <c r="H53" s="184"/>
      <c r="I53" s="203"/>
      <c r="J53" s="203"/>
      <c r="K53" s="203"/>
      <c r="L53" s="204"/>
    </row>
    <row r="54" spans="2:12" x14ac:dyDescent="0.25">
      <c r="B54" s="201"/>
      <c r="C54" s="160" t="s">
        <v>1413</v>
      </c>
      <c r="D54" s="210" t="s">
        <v>1548</v>
      </c>
      <c r="E54" s="211"/>
      <c r="F54" s="212">
        <v>31388.1</v>
      </c>
      <c r="G54" s="571"/>
      <c r="H54" s="213"/>
      <c r="I54" s="151"/>
      <c r="J54" s="151"/>
      <c r="K54" s="151"/>
      <c r="L54" s="152"/>
    </row>
    <row r="55" spans="2:12" x14ac:dyDescent="0.25">
      <c r="B55" s="201"/>
      <c r="C55" s="185"/>
      <c r="D55" s="210" t="s">
        <v>1414</v>
      </c>
      <c r="E55" s="211"/>
      <c r="F55" s="212">
        <v>279.7</v>
      </c>
      <c r="G55" s="572"/>
      <c r="H55" s="151"/>
      <c r="I55" s="151"/>
      <c r="J55" s="151"/>
      <c r="K55" s="151"/>
      <c r="L55" s="152"/>
    </row>
    <row r="56" spans="2:12" x14ac:dyDescent="0.25">
      <c r="B56" s="201"/>
      <c r="C56" s="185"/>
      <c r="D56" s="210" t="s">
        <v>1415</v>
      </c>
      <c r="E56" s="211"/>
      <c r="F56" s="212">
        <v>39399.300000000003</v>
      </c>
      <c r="G56" s="572"/>
      <c r="H56" s="214"/>
      <c r="I56" s="215"/>
      <c r="J56" s="151"/>
      <c r="K56" s="151"/>
      <c r="L56" s="152"/>
    </row>
    <row r="57" spans="2:12" x14ac:dyDescent="0.25">
      <c r="B57" s="201"/>
      <c r="C57" s="185"/>
      <c r="D57" s="210" t="s">
        <v>1959</v>
      </c>
      <c r="E57" s="211"/>
      <c r="F57" s="212">
        <v>7071</v>
      </c>
      <c r="G57" s="572"/>
      <c r="H57" s="151"/>
      <c r="I57" s="216"/>
      <c r="J57" s="151"/>
      <c r="K57" s="151"/>
      <c r="L57" s="152"/>
    </row>
    <row r="58" spans="2:12" x14ac:dyDescent="0.25">
      <c r="B58" s="201"/>
      <c r="C58" s="185"/>
      <c r="D58" s="210" t="s">
        <v>94</v>
      </c>
      <c r="E58" s="211"/>
      <c r="F58" s="212">
        <v>1636.9890000000014</v>
      </c>
      <c r="G58" s="572"/>
      <c r="H58" s="151"/>
      <c r="I58" s="215"/>
      <c r="J58" s="151"/>
      <c r="K58" s="151"/>
      <c r="L58" s="152"/>
    </row>
    <row r="59" spans="2:12" x14ac:dyDescent="0.25">
      <c r="B59" s="201"/>
      <c r="C59" s="185"/>
      <c r="D59" s="210" t="s">
        <v>1549</v>
      </c>
      <c r="E59" s="217"/>
      <c r="F59" s="218">
        <v>519</v>
      </c>
      <c r="G59" s="190"/>
      <c r="H59" s="151"/>
      <c r="I59" s="151"/>
      <c r="J59" s="151"/>
      <c r="K59" s="151"/>
      <c r="L59" s="152"/>
    </row>
    <row r="60" spans="2:12" x14ac:dyDescent="0.25">
      <c r="B60" s="201"/>
      <c r="C60" s="619" t="s">
        <v>96</v>
      </c>
      <c r="D60" s="620"/>
      <c r="E60" s="621"/>
      <c r="F60" s="219">
        <f>SUM(F54:F59)</f>
        <v>80294.089000000007</v>
      </c>
      <c r="G60" s="219">
        <v>75387.381999999998</v>
      </c>
      <c r="H60" s="215"/>
      <c r="I60" s="215"/>
      <c r="J60" s="151"/>
      <c r="K60" s="151"/>
      <c r="L60" s="152"/>
    </row>
    <row r="61" spans="2:12" x14ac:dyDescent="0.25">
      <c r="B61" s="201"/>
      <c r="C61" s="175" t="s">
        <v>1904</v>
      </c>
      <c r="D61" s="151"/>
      <c r="E61" s="151"/>
      <c r="F61" s="151"/>
      <c r="G61" s="151"/>
      <c r="H61" s="151"/>
      <c r="I61" s="151"/>
      <c r="J61" s="151"/>
      <c r="K61" s="151"/>
      <c r="L61" s="152"/>
    </row>
    <row r="62" spans="2:12" x14ac:dyDescent="0.25">
      <c r="B62" s="201"/>
      <c r="C62" s="175" t="s">
        <v>1960</v>
      </c>
      <c r="D62" s="151"/>
      <c r="E62" s="151"/>
      <c r="F62" s="151"/>
      <c r="G62" s="151"/>
      <c r="H62" s="151"/>
      <c r="I62" s="151"/>
      <c r="J62" s="151"/>
      <c r="K62" s="151"/>
      <c r="L62" s="152"/>
    </row>
    <row r="63" spans="2:12" ht="6.75" customHeight="1" x14ac:dyDescent="0.25">
      <c r="B63" s="201"/>
      <c r="C63" s="175"/>
      <c r="D63" s="151"/>
      <c r="E63" s="151"/>
      <c r="F63" s="151"/>
      <c r="G63" s="151"/>
      <c r="H63" s="151"/>
      <c r="I63" s="151"/>
      <c r="J63" s="151"/>
      <c r="K63" s="151"/>
      <c r="L63" s="152"/>
    </row>
    <row r="64" spans="2:12" x14ac:dyDescent="0.25">
      <c r="B64" s="201"/>
      <c r="C64" s="220" t="s">
        <v>1417</v>
      </c>
      <c r="D64" s="221"/>
      <c r="E64" s="222"/>
      <c r="F64" s="223">
        <f>F90</f>
        <v>65694.525999999998</v>
      </c>
      <c r="G64" s="151"/>
      <c r="H64" s="151"/>
      <c r="I64" s="151"/>
      <c r="J64" s="151"/>
      <c r="K64" s="151"/>
      <c r="L64" s="152"/>
    </row>
    <row r="65" spans="2:12" x14ac:dyDescent="0.25">
      <c r="B65" s="201"/>
      <c r="C65" s="151"/>
      <c r="D65" s="151"/>
      <c r="E65" s="151"/>
      <c r="F65" s="151"/>
      <c r="G65" s="151"/>
      <c r="H65" s="151"/>
      <c r="I65" s="151"/>
      <c r="J65" s="151"/>
      <c r="K65" s="151"/>
      <c r="L65" s="152"/>
    </row>
    <row r="66" spans="2:12" x14ac:dyDescent="0.25">
      <c r="B66" s="201"/>
      <c r="C66" s="151"/>
      <c r="D66" s="151"/>
      <c r="E66" s="151"/>
      <c r="F66" s="151"/>
      <c r="G66" s="151"/>
      <c r="H66" s="151"/>
      <c r="I66" s="151"/>
      <c r="J66" s="151"/>
      <c r="K66" s="151"/>
      <c r="L66" s="152"/>
    </row>
    <row r="67" spans="2:12" x14ac:dyDescent="0.25">
      <c r="B67" s="201" t="s">
        <v>1421</v>
      </c>
      <c r="C67" s="202" t="s">
        <v>1550</v>
      </c>
      <c r="D67" s="203"/>
      <c r="E67" s="203"/>
      <c r="F67" s="203"/>
      <c r="G67" s="203"/>
      <c r="H67" s="203"/>
      <c r="I67" s="203"/>
      <c r="J67" s="203"/>
      <c r="K67" s="203"/>
      <c r="L67" s="204"/>
    </row>
    <row r="68" spans="2:12" x14ac:dyDescent="0.25">
      <c r="B68" s="201"/>
      <c r="C68" s="202"/>
      <c r="D68" s="203"/>
      <c r="E68" s="203"/>
      <c r="F68" s="203"/>
      <c r="G68" s="203"/>
      <c r="H68" s="203"/>
      <c r="I68" s="203"/>
      <c r="J68" s="203"/>
      <c r="K68" s="203"/>
      <c r="L68" s="204"/>
    </row>
    <row r="69" spans="2:12" x14ac:dyDescent="0.25">
      <c r="B69" s="201"/>
      <c r="C69" s="151"/>
      <c r="D69" s="224" t="s">
        <v>1551</v>
      </c>
      <c r="E69" s="224" t="s">
        <v>1552</v>
      </c>
      <c r="F69" s="151"/>
      <c r="G69" s="151"/>
      <c r="H69" s="151"/>
      <c r="I69" s="151"/>
      <c r="J69" s="151"/>
      <c r="K69" s="151"/>
      <c r="L69" s="152"/>
    </row>
    <row r="70" spans="2:12" x14ac:dyDescent="0.25">
      <c r="B70" s="201"/>
      <c r="C70" s="225" t="s">
        <v>1553</v>
      </c>
      <c r="D70" s="226">
        <v>1.05</v>
      </c>
      <c r="E70" s="226">
        <v>1.1424000000000001</v>
      </c>
      <c r="F70" s="197" t="s">
        <v>1962</v>
      </c>
      <c r="G70" s="151"/>
      <c r="H70" s="151"/>
      <c r="I70" s="151"/>
      <c r="J70" s="151"/>
      <c r="K70" s="151"/>
      <c r="L70" s="152"/>
    </row>
    <row r="71" spans="2:12" x14ac:dyDescent="0.25">
      <c r="B71" s="201"/>
      <c r="C71" s="225" t="s">
        <v>1554</v>
      </c>
      <c r="D71" s="227"/>
      <c r="E71" s="227"/>
      <c r="F71" s="151"/>
      <c r="G71" s="151"/>
      <c r="H71" s="151"/>
      <c r="I71" s="151"/>
      <c r="J71" s="151"/>
      <c r="K71" s="151"/>
      <c r="L71" s="152"/>
    </row>
    <row r="72" spans="2:12" x14ac:dyDescent="0.25">
      <c r="B72" s="201"/>
      <c r="C72" s="225" t="s">
        <v>94</v>
      </c>
      <c r="D72" s="227">
        <v>0.05</v>
      </c>
      <c r="E72" s="228">
        <v>0.16800000000000001</v>
      </c>
      <c r="F72" s="197" t="s">
        <v>1555</v>
      </c>
      <c r="G72" s="151"/>
      <c r="H72" s="151"/>
      <c r="I72" s="151"/>
      <c r="J72" s="151"/>
      <c r="K72" s="151"/>
      <c r="L72" s="152"/>
    </row>
    <row r="73" spans="2:12" x14ac:dyDescent="0.25">
      <c r="B73" s="201"/>
      <c r="C73" s="175"/>
      <c r="D73" s="203"/>
      <c r="E73" s="175"/>
      <c r="F73" s="151"/>
      <c r="G73" s="151"/>
      <c r="H73" s="151"/>
      <c r="I73" s="151"/>
      <c r="J73" s="151"/>
      <c r="K73" s="151"/>
      <c r="L73" s="152"/>
    </row>
    <row r="74" spans="2:12" ht="8.25" customHeight="1" x14ac:dyDescent="0.25">
      <c r="B74" s="201"/>
      <c r="C74" s="175"/>
      <c r="D74" s="203"/>
      <c r="E74" s="175"/>
      <c r="F74" s="151"/>
      <c r="G74" s="151"/>
      <c r="H74" s="151"/>
      <c r="I74" s="151"/>
      <c r="J74" s="151"/>
      <c r="K74" s="151"/>
      <c r="L74" s="152"/>
    </row>
    <row r="75" spans="2:12" x14ac:dyDescent="0.25">
      <c r="B75" s="201" t="s">
        <v>1556</v>
      </c>
      <c r="C75" s="202" t="s">
        <v>1419</v>
      </c>
      <c r="D75" s="203"/>
      <c r="E75" s="175"/>
      <c r="F75" s="151"/>
      <c r="G75" s="151"/>
      <c r="H75" s="151"/>
      <c r="I75" s="151"/>
      <c r="J75" s="151"/>
      <c r="K75" s="151"/>
      <c r="L75" s="152"/>
    </row>
    <row r="76" spans="2:12" x14ac:dyDescent="0.25">
      <c r="B76" s="201"/>
      <c r="C76" s="175"/>
      <c r="D76" s="203"/>
      <c r="E76" s="175"/>
      <c r="F76" s="151"/>
      <c r="G76" s="151"/>
      <c r="H76" s="151"/>
      <c r="I76" s="151"/>
      <c r="J76" s="151"/>
      <c r="K76" s="151"/>
      <c r="L76" s="152"/>
    </row>
    <row r="77" spans="2:12" x14ac:dyDescent="0.25">
      <c r="B77" s="201"/>
      <c r="C77" s="175"/>
      <c r="D77" s="203"/>
      <c r="E77" s="175"/>
      <c r="F77" s="207" t="s">
        <v>1397</v>
      </c>
      <c r="G77" s="207" t="s">
        <v>1398</v>
      </c>
      <c r="H77" s="207" t="s">
        <v>1399</v>
      </c>
      <c r="I77" s="151"/>
      <c r="J77" s="151"/>
      <c r="K77" s="151"/>
      <c r="L77" s="152"/>
    </row>
    <row r="78" spans="2:12" x14ac:dyDescent="0.25">
      <c r="B78" s="201"/>
      <c r="C78" s="622" t="s">
        <v>1420</v>
      </c>
      <c r="D78" s="623"/>
      <c r="E78" s="187" t="s">
        <v>1402</v>
      </c>
      <c r="F78" s="188" t="s">
        <v>1557</v>
      </c>
      <c r="G78" s="189"/>
      <c r="H78" s="189" t="s">
        <v>1529</v>
      </c>
      <c r="I78" s="184"/>
      <c r="J78" s="151"/>
      <c r="K78" s="151"/>
      <c r="L78" s="152"/>
    </row>
    <row r="79" spans="2:12" x14ac:dyDescent="0.25">
      <c r="B79" s="201"/>
      <c r="C79" s="624"/>
      <c r="D79" s="625"/>
      <c r="E79" s="190" t="s">
        <v>1781</v>
      </c>
      <c r="F79" s="191" t="s">
        <v>1558</v>
      </c>
      <c r="G79" s="189"/>
      <c r="H79" s="189" t="s">
        <v>1529</v>
      </c>
      <c r="I79" s="184"/>
      <c r="J79" s="151"/>
      <c r="K79" s="151"/>
      <c r="L79" s="152"/>
    </row>
    <row r="80" spans="2:12" x14ac:dyDescent="0.25">
      <c r="B80" s="201"/>
      <c r="C80" s="626"/>
      <c r="D80" s="627"/>
      <c r="E80" s="190" t="s">
        <v>1403</v>
      </c>
      <c r="F80" s="191" t="s">
        <v>1558</v>
      </c>
      <c r="G80" s="189"/>
      <c r="H80" s="189" t="s">
        <v>1529</v>
      </c>
      <c r="I80" s="175"/>
      <c r="J80" s="151"/>
      <c r="K80" s="151"/>
      <c r="L80" s="152"/>
    </row>
    <row r="81" spans="2:12" x14ac:dyDescent="0.25">
      <c r="B81" s="201"/>
      <c r="C81" s="151"/>
      <c r="D81" s="151"/>
      <c r="E81" s="151"/>
      <c r="F81" s="151"/>
      <c r="G81" s="151"/>
      <c r="H81" s="151"/>
      <c r="I81" s="151"/>
      <c r="J81" s="151"/>
      <c r="K81" s="151"/>
      <c r="L81" s="152"/>
    </row>
    <row r="82" spans="2:12" x14ac:dyDescent="0.25">
      <c r="B82" s="201"/>
      <c r="C82" s="151"/>
      <c r="D82" s="151"/>
      <c r="E82" s="151"/>
      <c r="F82" s="151"/>
      <c r="G82" s="151"/>
      <c r="H82" s="151"/>
      <c r="I82" s="151"/>
      <c r="J82" s="151"/>
      <c r="K82" s="151"/>
      <c r="L82" s="152"/>
    </row>
    <row r="83" spans="2:12" x14ac:dyDescent="0.25">
      <c r="B83" s="201" t="s">
        <v>1559</v>
      </c>
      <c r="C83" s="202" t="s">
        <v>1422</v>
      </c>
      <c r="D83" s="229"/>
      <c r="E83" s="151"/>
      <c r="F83" s="151"/>
      <c r="G83" s="151"/>
      <c r="H83" s="151"/>
      <c r="I83" s="151"/>
      <c r="J83" s="151"/>
      <c r="K83" s="151"/>
      <c r="L83" s="152"/>
    </row>
    <row r="84" spans="2:12" x14ac:dyDescent="0.25">
      <c r="B84" s="230"/>
      <c r="C84" s="229"/>
      <c r="D84" s="229"/>
      <c r="E84" s="151"/>
      <c r="F84" s="151"/>
      <c r="G84" s="151"/>
      <c r="H84" s="151"/>
      <c r="I84" s="151"/>
      <c r="J84" s="151"/>
      <c r="K84" s="151"/>
      <c r="L84" s="152"/>
    </row>
    <row r="85" spans="2:12" x14ac:dyDescent="0.25">
      <c r="B85" s="201"/>
      <c r="C85" s="220" t="s">
        <v>1423</v>
      </c>
      <c r="D85" s="221"/>
      <c r="E85" s="222"/>
      <c r="F85" s="231" t="s">
        <v>1424</v>
      </c>
      <c r="G85" s="151"/>
      <c r="H85" s="151"/>
      <c r="I85" s="151"/>
      <c r="J85" s="151"/>
      <c r="K85" s="151"/>
      <c r="L85" s="152"/>
    </row>
    <row r="86" spans="2:12" x14ac:dyDescent="0.25">
      <c r="B86" s="201"/>
      <c r="C86" s="166" t="s">
        <v>1425</v>
      </c>
      <c r="D86" s="167"/>
      <c r="E86" s="168"/>
      <c r="F86" s="232">
        <v>3126</v>
      </c>
      <c r="G86" s="151"/>
      <c r="H86" s="151"/>
      <c r="I86" s="151"/>
      <c r="J86" s="151"/>
      <c r="K86" s="151"/>
      <c r="L86" s="152"/>
    </row>
    <row r="87" spans="2:12" x14ac:dyDescent="0.25">
      <c r="B87" s="201"/>
      <c r="C87" s="166" t="s">
        <v>1426</v>
      </c>
      <c r="D87" s="167"/>
      <c r="E87" s="168"/>
      <c r="F87" s="232">
        <v>2189</v>
      </c>
      <c r="G87" s="151"/>
      <c r="H87" s="151"/>
      <c r="I87" s="151"/>
      <c r="J87" s="151"/>
      <c r="K87" s="151"/>
      <c r="L87" s="152"/>
    </row>
    <row r="88" spans="2:12" x14ac:dyDescent="0.25">
      <c r="B88" s="201"/>
      <c r="C88" s="166" t="s">
        <v>1427</v>
      </c>
      <c r="D88" s="167"/>
      <c r="E88" s="168"/>
      <c r="F88" s="232">
        <v>8987.9890000000014</v>
      </c>
      <c r="G88" s="151"/>
      <c r="H88" s="151"/>
      <c r="I88" s="151"/>
      <c r="J88" s="151"/>
      <c r="K88" s="151"/>
      <c r="L88" s="152"/>
    </row>
    <row r="89" spans="2:12" x14ac:dyDescent="0.25">
      <c r="B89" s="201"/>
      <c r="C89" s="210"/>
      <c r="D89" s="211"/>
      <c r="E89" s="233" t="s">
        <v>1428</v>
      </c>
      <c r="F89" s="234">
        <f>F86+F87+F88</f>
        <v>14302.989000000001</v>
      </c>
      <c r="G89" s="151"/>
      <c r="H89" s="151"/>
      <c r="I89" s="151"/>
      <c r="J89" s="151"/>
      <c r="K89" s="151"/>
      <c r="L89" s="152"/>
    </row>
    <row r="90" spans="2:12" x14ac:dyDescent="0.25">
      <c r="B90" s="201"/>
      <c r="C90" s="166" t="s">
        <v>1417</v>
      </c>
      <c r="D90" s="167"/>
      <c r="E90" s="168"/>
      <c r="F90" s="232">
        <v>65694.525999999998</v>
      </c>
      <c r="G90" s="151"/>
      <c r="H90" s="151"/>
      <c r="I90" s="151"/>
      <c r="J90" s="151"/>
      <c r="K90" s="151"/>
      <c r="L90" s="152"/>
    </row>
    <row r="91" spans="2:12" x14ac:dyDescent="0.25">
      <c r="B91" s="201"/>
      <c r="C91" s="166" t="s">
        <v>1560</v>
      </c>
      <c r="D91" s="167"/>
      <c r="E91" s="168"/>
      <c r="F91" s="232">
        <v>-519</v>
      </c>
      <c r="G91" s="151"/>
      <c r="H91" s="151"/>
      <c r="I91" s="151"/>
      <c r="J91" s="151"/>
      <c r="K91" s="151"/>
      <c r="L91" s="152"/>
    </row>
    <row r="92" spans="2:12" x14ac:dyDescent="0.25">
      <c r="B92" s="201"/>
      <c r="C92" s="166" t="s">
        <v>1429</v>
      </c>
      <c r="D92" s="167"/>
      <c r="E92" s="168"/>
      <c r="F92" s="232">
        <v>815.47400000000198</v>
      </c>
      <c r="G92" s="151"/>
      <c r="H92" s="151"/>
      <c r="I92" s="151"/>
      <c r="J92" s="151"/>
      <c r="K92" s="151"/>
      <c r="L92" s="152"/>
    </row>
    <row r="93" spans="2:12" x14ac:dyDescent="0.25">
      <c r="B93" s="201"/>
      <c r="C93" s="210"/>
      <c r="D93" s="211"/>
      <c r="E93" s="233" t="s">
        <v>1430</v>
      </c>
      <c r="F93" s="234">
        <f>F90+F92+F91</f>
        <v>65991</v>
      </c>
      <c r="G93" s="151"/>
      <c r="H93" s="151"/>
      <c r="I93" s="151"/>
      <c r="J93" s="151"/>
      <c r="K93" s="151"/>
      <c r="L93" s="152"/>
    </row>
    <row r="94" spans="2:12" x14ac:dyDescent="0.25">
      <c r="B94" s="201"/>
      <c r="C94" s="235" t="s">
        <v>1431</v>
      </c>
      <c r="D94" s="236"/>
      <c r="E94" s="237"/>
      <c r="F94" s="238">
        <f>F89+F93</f>
        <v>80293.989000000001</v>
      </c>
      <c r="G94" s="151"/>
      <c r="H94" s="151"/>
      <c r="I94" s="151"/>
      <c r="J94" s="151"/>
      <c r="K94" s="151"/>
      <c r="L94" s="152"/>
    </row>
    <row r="95" spans="2:12" x14ac:dyDescent="0.25">
      <c r="B95" s="201"/>
      <c r="C95" s="151"/>
      <c r="D95" s="151"/>
      <c r="E95" s="151"/>
      <c r="F95" s="151"/>
      <c r="G95" s="151"/>
      <c r="H95" s="151"/>
      <c r="I95" s="151"/>
      <c r="J95" s="151"/>
      <c r="K95" s="151"/>
      <c r="L95" s="152"/>
    </row>
    <row r="96" spans="2:12" x14ac:dyDescent="0.25">
      <c r="B96" s="239" t="s">
        <v>1561</v>
      </c>
      <c r="C96" s="240" t="s">
        <v>1562</v>
      </c>
      <c r="D96" s="241"/>
      <c r="E96" s="241"/>
      <c r="F96" s="242"/>
      <c r="G96" s="241"/>
      <c r="H96" s="241"/>
      <c r="I96" s="243"/>
      <c r="J96" s="175"/>
      <c r="K96" s="175"/>
      <c r="L96" s="244"/>
    </row>
    <row r="97" spans="2:12" x14ac:dyDescent="0.25">
      <c r="B97" s="239"/>
      <c r="C97" s="241"/>
      <c r="D97" s="241"/>
      <c r="E97" s="241"/>
      <c r="F97" s="242"/>
      <c r="G97" s="241"/>
      <c r="H97" s="241"/>
      <c r="I97" s="243"/>
      <c r="J97" s="175"/>
      <c r="K97" s="175"/>
      <c r="L97" s="244"/>
    </row>
    <row r="98" spans="2:12" x14ac:dyDescent="0.25">
      <c r="B98" s="245"/>
      <c r="C98" s="246" t="s">
        <v>1563</v>
      </c>
      <c r="D98" s="241"/>
      <c r="E98" s="241"/>
      <c r="F98" s="242"/>
      <c r="G98" s="241"/>
      <c r="H98" s="241"/>
      <c r="I98" s="243"/>
      <c r="J98" s="175"/>
      <c r="K98" s="175"/>
      <c r="L98" s="244"/>
    </row>
    <row r="99" spans="2:12" x14ac:dyDescent="0.25">
      <c r="B99" s="245"/>
      <c r="C99" s="246" t="s">
        <v>1564</v>
      </c>
      <c r="D99" s="246"/>
      <c r="E99" s="246"/>
      <c r="F99" s="242"/>
      <c r="G99" s="241"/>
      <c r="H99" s="241"/>
      <c r="I99" s="243"/>
      <c r="J99" s="175"/>
      <c r="K99" s="175"/>
      <c r="L99" s="244"/>
    </row>
    <row r="100" spans="2:12" x14ac:dyDescent="0.25">
      <c r="B100" s="245"/>
      <c r="C100" s="246" t="s">
        <v>1565</v>
      </c>
      <c r="D100" s="246"/>
      <c r="E100" s="246"/>
      <c r="F100" s="242"/>
      <c r="G100" s="241"/>
      <c r="H100" s="241"/>
      <c r="I100" s="243"/>
      <c r="J100" s="175"/>
      <c r="K100" s="175"/>
      <c r="L100" s="244"/>
    </row>
    <row r="101" spans="2:12" x14ac:dyDescent="0.25">
      <c r="B101" s="245"/>
      <c r="C101" s="246" t="s">
        <v>1566</v>
      </c>
      <c r="D101" s="246"/>
      <c r="E101" s="246"/>
      <c r="F101" s="242"/>
      <c r="G101" s="241"/>
      <c r="H101" s="241"/>
      <c r="I101" s="243"/>
      <c r="J101" s="175"/>
      <c r="K101" s="175"/>
      <c r="L101" s="244"/>
    </row>
    <row r="102" spans="2:12" x14ac:dyDescent="0.25">
      <c r="B102" s="245"/>
      <c r="C102" s="246" t="s">
        <v>1567</v>
      </c>
      <c r="D102" s="246"/>
      <c r="E102" s="246"/>
      <c r="F102" s="242"/>
      <c r="G102" s="241"/>
      <c r="H102" s="241"/>
      <c r="I102" s="243"/>
      <c r="J102" s="175"/>
      <c r="K102" s="175"/>
      <c r="L102" s="244"/>
    </row>
    <row r="103" spans="2:12" x14ac:dyDescent="0.25">
      <c r="B103" s="239"/>
      <c r="C103" s="241"/>
      <c r="D103" s="247" t="s">
        <v>1568</v>
      </c>
      <c r="E103" s="246"/>
      <c r="F103" s="242"/>
      <c r="G103" s="241"/>
      <c r="H103" s="241"/>
      <c r="I103" s="243"/>
      <c r="J103" s="175"/>
      <c r="K103" s="175"/>
      <c r="L103" s="244"/>
    </row>
    <row r="104" spans="2:12" x14ac:dyDescent="0.25">
      <c r="B104" s="239"/>
      <c r="C104" s="241"/>
      <c r="D104" s="247" t="s">
        <v>1569</v>
      </c>
      <c r="E104" s="246"/>
      <c r="F104" s="242"/>
      <c r="G104" s="241"/>
      <c r="H104" s="241"/>
      <c r="I104" s="243"/>
      <c r="J104" s="175"/>
      <c r="K104" s="175"/>
      <c r="L104" s="244"/>
    </row>
    <row r="105" spans="2:12" x14ac:dyDescent="0.25">
      <c r="B105" s="239"/>
      <c r="C105" s="241"/>
      <c r="D105" s="247" t="s">
        <v>1570</v>
      </c>
      <c r="E105" s="246"/>
      <c r="F105" s="242"/>
      <c r="G105" s="241"/>
      <c r="H105" s="241"/>
      <c r="I105" s="241"/>
      <c r="J105" s="248"/>
      <c r="K105" s="248"/>
      <c r="L105" s="244"/>
    </row>
    <row r="106" spans="2:12" x14ac:dyDescent="0.25">
      <c r="B106" s="239"/>
      <c r="C106" s="249" t="s">
        <v>1571</v>
      </c>
      <c r="D106" s="246"/>
      <c r="E106" s="246"/>
      <c r="F106" s="242"/>
      <c r="G106" s="241"/>
      <c r="H106" s="241"/>
      <c r="I106" s="241"/>
      <c r="J106" s="248"/>
      <c r="K106" s="248"/>
      <c r="L106" s="244"/>
    </row>
    <row r="107" spans="2:12" x14ac:dyDescent="0.25">
      <c r="B107" s="239"/>
      <c r="C107" s="249" t="s">
        <v>1572</v>
      </c>
      <c r="D107" s="241"/>
      <c r="E107" s="241"/>
      <c r="F107" s="242"/>
      <c r="G107" s="241"/>
      <c r="H107" s="241"/>
      <c r="I107" s="241"/>
      <c r="J107" s="248"/>
      <c r="K107" s="248"/>
      <c r="L107" s="244"/>
    </row>
    <row r="108" spans="2:12" x14ac:dyDescent="0.25">
      <c r="B108" s="239"/>
      <c r="C108" s="241"/>
      <c r="D108" s="241"/>
      <c r="E108" s="241"/>
      <c r="F108" s="241"/>
      <c r="G108" s="241"/>
      <c r="H108" s="241"/>
      <c r="I108" s="241"/>
      <c r="J108" s="248"/>
      <c r="K108" s="248"/>
      <c r="L108" s="244"/>
    </row>
    <row r="109" spans="2:12" x14ac:dyDescent="0.25">
      <c r="B109" s="239" t="s">
        <v>1573</v>
      </c>
      <c r="C109" s="240" t="s">
        <v>1574</v>
      </c>
      <c r="D109" s="250"/>
      <c r="E109" s="251" t="s">
        <v>1345</v>
      </c>
      <c r="F109" s="241"/>
      <c r="G109" s="241"/>
      <c r="H109" s="241"/>
      <c r="I109" s="241"/>
      <c r="J109" s="248"/>
      <c r="K109" s="248"/>
      <c r="L109" s="244"/>
    </row>
    <row r="110" spans="2:12" x14ac:dyDescent="0.25">
      <c r="B110" s="201"/>
      <c r="C110" s="151"/>
      <c r="D110" s="151"/>
      <c r="E110" s="151"/>
      <c r="F110" s="151"/>
      <c r="G110" s="151"/>
      <c r="H110" s="151"/>
      <c r="I110" s="151"/>
      <c r="J110" s="151"/>
      <c r="K110" s="151"/>
      <c r="L110" s="152"/>
    </row>
    <row r="111" spans="2:12" x14ac:dyDescent="0.25">
      <c r="B111" s="201"/>
      <c r="C111" s="151"/>
      <c r="D111" s="151"/>
      <c r="E111" s="151"/>
      <c r="F111" s="151"/>
      <c r="G111" s="151"/>
      <c r="H111" s="151"/>
      <c r="I111" s="151"/>
      <c r="J111" s="151"/>
      <c r="K111" s="151"/>
      <c r="L111" s="152"/>
    </row>
    <row r="112" spans="2:12" ht="15.75" thickBot="1" x14ac:dyDescent="0.3">
      <c r="B112" s="201"/>
      <c r="C112" s="151"/>
      <c r="D112" s="151"/>
      <c r="E112" s="151"/>
      <c r="F112" s="151"/>
      <c r="G112" s="151"/>
      <c r="H112" s="151"/>
      <c r="I112" s="151"/>
      <c r="J112" s="151"/>
      <c r="K112" s="151"/>
      <c r="L112" s="152"/>
    </row>
    <row r="113" spans="2:12" x14ac:dyDescent="0.25">
      <c r="B113" s="252">
        <v>3</v>
      </c>
      <c r="C113" s="147" t="s">
        <v>1432</v>
      </c>
      <c r="D113" s="148"/>
      <c r="E113" s="148"/>
      <c r="F113" s="148"/>
      <c r="G113" s="148"/>
      <c r="H113" s="148"/>
      <c r="I113" s="148"/>
      <c r="J113" s="148"/>
      <c r="K113" s="148"/>
      <c r="L113" s="149"/>
    </row>
    <row r="114" spans="2:12" x14ac:dyDescent="0.25">
      <c r="B114" s="253"/>
      <c r="C114" s="203"/>
      <c r="D114" s="203"/>
      <c r="E114" s="203"/>
      <c r="F114" s="203"/>
      <c r="G114" s="203"/>
      <c r="H114" s="203"/>
      <c r="I114" s="203"/>
      <c r="J114" s="203"/>
      <c r="K114" s="203"/>
      <c r="L114" s="204"/>
    </row>
    <row r="115" spans="2:12" x14ac:dyDescent="0.25">
      <c r="B115" s="150"/>
      <c r="C115" s="151"/>
      <c r="D115" s="151"/>
      <c r="E115" s="151"/>
      <c r="F115" s="151"/>
      <c r="G115" s="151"/>
      <c r="H115" s="151"/>
      <c r="I115" s="151"/>
      <c r="J115" s="151"/>
      <c r="K115" s="151"/>
      <c r="L115" s="152"/>
    </row>
    <row r="116" spans="2:12" x14ac:dyDescent="0.25">
      <c r="B116" s="150" t="s">
        <v>1433</v>
      </c>
      <c r="C116" s="202" t="s">
        <v>1434</v>
      </c>
      <c r="D116" s="151"/>
      <c r="E116" s="151"/>
      <c r="F116" s="151"/>
      <c r="G116" s="151"/>
      <c r="H116" s="151"/>
      <c r="I116" s="151"/>
      <c r="J116" s="151"/>
      <c r="K116" s="151"/>
      <c r="L116" s="152"/>
    </row>
    <row r="117" spans="2:12" x14ac:dyDescent="0.25">
      <c r="B117" s="150"/>
      <c r="C117" s="151"/>
      <c r="D117" s="151"/>
      <c r="E117" s="151"/>
      <c r="F117" s="151"/>
      <c r="G117" s="151"/>
      <c r="H117" s="151"/>
      <c r="I117" s="151"/>
      <c r="J117" s="151"/>
      <c r="K117" s="151"/>
      <c r="L117" s="152"/>
    </row>
    <row r="118" spans="2:12" x14ac:dyDescent="0.25">
      <c r="B118" s="150"/>
      <c r="C118" s="175"/>
      <c r="D118" s="175"/>
      <c r="E118" s="254" t="s">
        <v>1435</v>
      </c>
      <c r="F118" s="255" t="s">
        <v>1436</v>
      </c>
      <c r="G118" s="151"/>
      <c r="H118" s="151"/>
      <c r="I118" s="151"/>
      <c r="J118" s="151"/>
      <c r="K118" s="151"/>
      <c r="L118" s="152"/>
    </row>
    <row r="119" spans="2:12" x14ac:dyDescent="0.25">
      <c r="B119" s="150"/>
      <c r="C119" s="594" t="s">
        <v>1437</v>
      </c>
      <c r="D119" s="595"/>
      <c r="E119" s="256">
        <v>8.39</v>
      </c>
      <c r="F119" s="256">
        <v>9.2759999999999998</v>
      </c>
      <c r="G119" s="151"/>
      <c r="H119" s="151"/>
      <c r="I119" s="151"/>
      <c r="J119" s="151"/>
      <c r="K119" s="151"/>
      <c r="L119" s="152"/>
    </row>
    <row r="120" spans="2:12" x14ac:dyDescent="0.25">
      <c r="B120" s="150"/>
      <c r="C120" s="594" t="s">
        <v>496</v>
      </c>
      <c r="D120" s="595"/>
      <c r="E120" s="628">
        <v>7.5149999999999997</v>
      </c>
      <c r="F120" s="628">
        <v>11.29</v>
      </c>
      <c r="G120" s="151"/>
      <c r="H120" s="151"/>
      <c r="I120" s="151"/>
      <c r="J120" s="151"/>
      <c r="K120" s="151"/>
      <c r="L120" s="152"/>
    </row>
    <row r="121" spans="2:12" x14ac:dyDescent="0.25">
      <c r="B121" s="150"/>
      <c r="C121" s="594" t="s">
        <v>498</v>
      </c>
      <c r="D121" s="595"/>
      <c r="E121" s="629"/>
      <c r="F121" s="629"/>
      <c r="G121" s="151"/>
      <c r="H121" s="151"/>
      <c r="I121" s="151"/>
      <c r="J121" s="151"/>
      <c r="K121" s="151"/>
      <c r="L121" s="152"/>
    </row>
    <row r="122" spans="2:12" x14ac:dyDescent="0.25">
      <c r="B122" s="150"/>
      <c r="C122" s="594" t="s">
        <v>1416</v>
      </c>
      <c r="D122" s="595"/>
      <c r="E122" s="256">
        <v>0.06</v>
      </c>
      <c r="F122" s="256">
        <v>0.06</v>
      </c>
      <c r="G122" s="151"/>
      <c r="H122" s="151"/>
      <c r="I122" s="151"/>
      <c r="J122" s="151"/>
      <c r="K122" s="151"/>
      <c r="L122" s="152"/>
    </row>
    <row r="123" spans="2:12" x14ac:dyDescent="0.25">
      <c r="B123" s="150"/>
      <c r="C123" s="630" t="s">
        <v>1438</v>
      </c>
      <c r="D123" s="630"/>
      <c r="E123" s="257">
        <v>7.17</v>
      </c>
      <c r="F123" s="257">
        <v>9.44</v>
      </c>
      <c r="G123" s="151"/>
      <c r="H123" s="151"/>
      <c r="I123" s="151"/>
      <c r="J123" s="151"/>
      <c r="K123" s="151"/>
      <c r="L123" s="152"/>
    </row>
    <row r="124" spans="2:12" x14ac:dyDescent="0.25">
      <c r="B124" s="150"/>
      <c r="C124" s="175"/>
      <c r="D124" s="203"/>
      <c r="E124" s="175"/>
      <c r="F124" s="175"/>
      <c r="G124" s="151"/>
      <c r="H124" s="151"/>
      <c r="I124" s="151"/>
      <c r="J124" s="151"/>
      <c r="K124" s="151"/>
      <c r="L124" s="152"/>
    </row>
    <row r="125" spans="2:12" x14ac:dyDescent="0.25">
      <c r="B125" s="150"/>
      <c r="C125" s="630" t="s">
        <v>1439</v>
      </c>
      <c r="D125" s="630"/>
      <c r="E125" s="257">
        <v>7.1985000000000001</v>
      </c>
      <c r="F125" s="258">
        <v>7.1985000000000001</v>
      </c>
      <c r="G125" s="151"/>
      <c r="H125" s="151"/>
      <c r="I125" s="151"/>
      <c r="J125" s="151"/>
      <c r="K125" s="151"/>
      <c r="L125" s="152"/>
    </row>
    <row r="126" spans="2:12" x14ac:dyDescent="0.25">
      <c r="B126" s="150"/>
      <c r="C126" s="151"/>
      <c r="D126" s="151"/>
      <c r="E126" s="259"/>
      <c r="F126" s="259"/>
      <c r="G126" s="151"/>
      <c r="H126" s="151"/>
      <c r="I126" s="151"/>
      <c r="J126" s="151"/>
      <c r="K126" s="151"/>
      <c r="L126" s="152"/>
    </row>
    <row r="127" spans="2:12" x14ac:dyDescent="0.25">
      <c r="B127" s="150"/>
      <c r="C127" s="630" t="s">
        <v>1575</v>
      </c>
      <c r="D127" s="630"/>
      <c r="E127" s="257">
        <v>7.71</v>
      </c>
      <c r="F127" s="257">
        <v>7.71</v>
      </c>
      <c r="G127" s="151"/>
      <c r="H127" s="151"/>
      <c r="I127" s="151"/>
      <c r="J127" s="151"/>
      <c r="K127" s="151"/>
      <c r="L127" s="152"/>
    </row>
    <row r="128" spans="2:12" x14ac:dyDescent="0.25">
      <c r="B128" s="150"/>
      <c r="C128" s="151"/>
      <c r="D128" s="151"/>
      <c r="E128" s="151"/>
      <c r="F128" s="151"/>
      <c r="G128" s="151"/>
      <c r="H128" s="151"/>
      <c r="I128" s="151"/>
      <c r="J128" s="151"/>
      <c r="K128" s="151"/>
      <c r="L128" s="152"/>
    </row>
    <row r="129" spans="2:13" x14ac:dyDescent="0.25">
      <c r="B129" s="150" t="s">
        <v>1440</v>
      </c>
      <c r="C129" s="202" t="s">
        <v>1441</v>
      </c>
      <c r="D129" s="151"/>
      <c r="E129" s="151"/>
      <c r="F129" s="151"/>
      <c r="G129" s="151"/>
      <c r="H129" s="151"/>
      <c r="I129" s="151"/>
      <c r="J129" s="151"/>
      <c r="K129" s="151"/>
      <c r="L129" s="152"/>
    </row>
    <row r="130" spans="2:13" x14ac:dyDescent="0.25">
      <c r="B130" s="150"/>
      <c r="C130" s="151"/>
      <c r="D130" s="151"/>
      <c r="E130" s="151"/>
      <c r="F130" s="151"/>
      <c r="G130" s="151"/>
      <c r="H130" s="151"/>
      <c r="I130" s="151"/>
      <c r="J130" s="151"/>
      <c r="K130" s="151"/>
      <c r="L130" s="152"/>
    </row>
    <row r="131" spans="2:13" x14ac:dyDescent="0.25">
      <c r="B131" s="150"/>
      <c r="C131" s="151"/>
      <c r="D131" s="151"/>
      <c r="E131" s="260" t="s">
        <v>1442</v>
      </c>
      <c r="F131" s="207" t="s">
        <v>112</v>
      </c>
      <c r="G131" s="207" t="s">
        <v>114</v>
      </c>
      <c r="H131" s="260" t="s">
        <v>116</v>
      </c>
      <c r="I131" s="207" t="s">
        <v>118</v>
      </c>
      <c r="J131" s="207" t="s">
        <v>120</v>
      </c>
      <c r="K131" s="207" t="s">
        <v>122</v>
      </c>
      <c r="L131" s="152"/>
    </row>
    <row r="132" spans="2:13" x14ac:dyDescent="0.25">
      <c r="B132" s="150"/>
      <c r="C132" s="594" t="s">
        <v>1437</v>
      </c>
      <c r="D132" s="595"/>
      <c r="E132" s="261">
        <v>3829</v>
      </c>
      <c r="F132" s="261">
        <v>2456</v>
      </c>
      <c r="G132" s="261">
        <v>2130</v>
      </c>
      <c r="H132" s="261">
        <v>1977</v>
      </c>
      <c r="I132" s="261">
        <v>1759</v>
      </c>
      <c r="J132" s="261">
        <v>8477</v>
      </c>
      <c r="K132" s="261">
        <v>10760</v>
      </c>
      <c r="L132" s="262"/>
    </row>
    <row r="133" spans="2:13" x14ac:dyDescent="0.25">
      <c r="B133" s="150"/>
      <c r="C133" s="594" t="s">
        <v>496</v>
      </c>
      <c r="D133" s="595"/>
      <c r="E133" s="600">
        <v>5034</v>
      </c>
      <c r="F133" s="600">
        <v>4240</v>
      </c>
      <c r="G133" s="600">
        <v>3582</v>
      </c>
      <c r="H133" s="600">
        <v>3066</v>
      </c>
      <c r="I133" s="600">
        <v>2235</v>
      </c>
      <c r="J133" s="600">
        <v>8872</v>
      </c>
      <c r="K133" s="600">
        <v>12650</v>
      </c>
      <c r="L133" s="262"/>
    </row>
    <row r="134" spans="2:13" x14ac:dyDescent="0.25">
      <c r="B134" s="150"/>
      <c r="C134" s="594" t="s">
        <v>498</v>
      </c>
      <c r="D134" s="595"/>
      <c r="E134" s="615">
        <v>7071</v>
      </c>
      <c r="F134" s="601"/>
      <c r="G134" s="601"/>
      <c r="H134" s="601"/>
      <c r="I134" s="601"/>
      <c r="J134" s="601"/>
      <c r="K134" s="601"/>
      <c r="L134" s="262"/>
    </row>
    <row r="135" spans="2:13" x14ac:dyDescent="0.25">
      <c r="B135" s="150"/>
      <c r="C135" s="594" t="s">
        <v>1416</v>
      </c>
      <c r="D135" s="595"/>
      <c r="E135" s="261">
        <v>7071</v>
      </c>
      <c r="F135" s="212"/>
      <c r="G135" s="212"/>
      <c r="H135" s="212"/>
      <c r="I135" s="212"/>
      <c r="J135" s="212"/>
      <c r="K135" s="212"/>
      <c r="L135" s="262"/>
    </row>
    <row r="136" spans="2:13" x14ac:dyDescent="0.25">
      <c r="B136" s="150"/>
      <c r="C136" s="263"/>
      <c r="D136" s="264" t="s">
        <v>1443</v>
      </c>
      <c r="E136" s="265">
        <f>E132+E133+E135</f>
        <v>15934</v>
      </c>
      <c r="F136" s="265">
        <f t="shared" ref="F136:K136" si="0">F132+F133+F135</f>
        <v>6696</v>
      </c>
      <c r="G136" s="265">
        <f t="shared" si="0"/>
        <v>5712</v>
      </c>
      <c r="H136" s="265">
        <f t="shared" si="0"/>
        <v>5043</v>
      </c>
      <c r="I136" s="265">
        <f t="shared" si="0"/>
        <v>3994</v>
      </c>
      <c r="J136" s="265">
        <f t="shared" si="0"/>
        <v>17349</v>
      </c>
      <c r="K136" s="265">
        <f t="shared" si="0"/>
        <v>23410</v>
      </c>
      <c r="L136" s="262"/>
    </row>
    <row r="137" spans="2:13" x14ac:dyDescent="0.25">
      <c r="B137" s="150"/>
      <c r="C137" s="175"/>
      <c r="D137" s="153"/>
      <c r="E137" s="259"/>
      <c r="F137" s="259"/>
      <c r="G137" s="259"/>
      <c r="H137" s="259"/>
      <c r="I137" s="259"/>
      <c r="J137" s="259"/>
      <c r="K137" s="259"/>
      <c r="L137" s="152"/>
      <c r="M137" s="266"/>
    </row>
    <row r="138" spans="2:13" x14ac:dyDescent="0.25">
      <c r="B138" s="150"/>
      <c r="C138" s="263"/>
      <c r="D138" s="264" t="s">
        <v>1444</v>
      </c>
      <c r="E138" s="265">
        <v>9708.2080000000005</v>
      </c>
      <c r="F138" s="265">
        <v>5007.0200000000004</v>
      </c>
      <c r="G138" s="265">
        <v>3871.3919999999998</v>
      </c>
      <c r="H138" s="265">
        <v>8809.23</v>
      </c>
      <c r="I138" s="265">
        <v>6194.27</v>
      </c>
      <c r="J138" s="265">
        <v>19271.07</v>
      </c>
      <c r="K138" s="265">
        <v>12833.337</v>
      </c>
      <c r="L138" s="262"/>
    </row>
    <row r="139" spans="2:13" x14ac:dyDescent="0.25">
      <c r="B139" s="150"/>
      <c r="C139" s="151"/>
      <c r="D139" s="151"/>
      <c r="E139" s="151"/>
      <c r="F139" s="151"/>
      <c r="G139" s="151"/>
      <c r="H139" s="151"/>
      <c r="I139" s="215"/>
      <c r="J139" s="151"/>
      <c r="K139" s="151"/>
      <c r="L139" s="152"/>
    </row>
    <row r="140" spans="2:13" x14ac:dyDescent="0.25">
      <c r="B140" s="150"/>
      <c r="C140" s="151"/>
      <c r="D140" s="151"/>
      <c r="E140" s="151"/>
      <c r="F140" s="151"/>
      <c r="G140" s="151"/>
      <c r="H140" s="151"/>
      <c r="I140" s="151"/>
      <c r="J140" s="151"/>
      <c r="K140" s="151"/>
      <c r="L140" s="152"/>
    </row>
    <row r="141" spans="2:13" x14ac:dyDescent="0.25">
      <c r="B141" s="150" t="s">
        <v>1445</v>
      </c>
      <c r="C141" s="202" t="s">
        <v>1446</v>
      </c>
      <c r="D141" s="151"/>
      <c r="E141" s="151"/>
      <c r="F141" s="151"/>
      <c r="G141" s="151"/>
      <c r="H141" s="151"/>
      <c r="I141" s="151"/>
      <c r="J141" s="151"/>
      <c r="K141" s="151"/>
      <c r="L141" s="152"/>
    </row>
    <row r="142" spans="2:13" x14ac:dyDescent="0.25">
      <c r="B142" s="150"/>
      <c r="C142" s="151"/>
      <c r="D142" s="151"/>
      <c r="E142" s="151"/>
      <c r="F142" s="151"/>
      <c r="G142" s="151"/>
      <c r="H142" s="151"/>
      <c r="I142" s="151"/>
      <c r="J142" s="151"/>
      <c r="K142" s="151"/>
      <c r="L142" s="152"/>
    </row>
    <row r="143" spans="2:13" x14ac:dyDescent="0.25">
      <c r="B143" s="150"/>
      <c r="C143" s="151"/>
      <c r="D143" s="151"/>
      <c r="E143" s="207" t="s">
        <v>110</v>
      </c>
      <c r="F143" s="207" t="s">
        <v>112</v>
      </c>
      <c r="G143" s="207" t="s">
        <v>114</v>
      </c>
      <c r="H143" s="260" t="s">
        <v>116</v>
      </c>
      <c r="I143" s="207" t="s">
        <v>118</v>
      </c>
      <c r="J143" s="207" t="s">
        <v>120</v>
      </c>
      <c r="K143" s="207" t="s">
        <v>122</v>
      </c>
      <c r="L143" s="152"/>
    </row>
    <row r="144" spans="2:13" x14ac:dyDescent="0.25">
      <c r="B144" s="150"/>
      <c r="C144" s="594" t="s">
        <v>1437</v>
      </c>
      <c r="D144" s="595"/>
      <c r="E144" s="261">
        <v>3526</v>
      </c>
      <c r="F144" s="261">
        <v>2206</v>
      </c>
      <c r="G144" s="261">
        <v>1922</v>
      </c>
      <c r="H144" s="261">
        <v>1808</v>
      </c>
      <c r="I144" s="261">
        <v>1623</v>
      </c>
      <c r="J144" s="261">
        <v>8197</v>
      </c>
      <c r="K144" s="261">
        <v>12106</v>
      </c>
      <c r="L144" s="262"/>
      <c r="M144" s="267"/>
    </row>
    <row r="145" spans="2:12" x14ac:dyDescent="0.25">
      <c r="B145" s="150"/>
      <c r="C145" s="594" t="s">
        <v>496</v>
      </c>
      <c r="D145" s="595"/>
      <c r="E145" s="600">
        <v>2041</v>
      </c>
      <c r="F145" s="600">
        <v>2003</v>
      </c>
      <c r="G145" s="600">
        <v>1957</v>
      </c>
      <c r="H145" s="600">
        <v>1915</v>
      </c>
      <c r="I145" s="600">
        <v>1855</v>
      </c>
      <c r="J145" s="600">
        <v>8850</v>
      </c>
      <c r="K145" s="600">
        <v>21058</v>
      </c>
      <c r="L145" s="262"/>
    </row>
    <row r="146" spans="2:12" x14ac:dyDescent="0.25">
      <c r="B146" s="150"/>
      <c r="C146" s="594" t="s">
        <v>498</v>
      </c>
      <c r="D146" s="595"/>
      <c r="E146" s="615">
        <v>7071</v>
      </c>
      <c r="F146" s="601"/>
      <c r="G146" s="601"/>
      <c r="H146" s="601"/>
      <c r="I146" s="601"/>
      <c r="J146" s="601"/>
      <c r="K146" s="601"/>
      <c r="L146" s="262"/>
    </row>
    <row r="147" spans="2:12" x14ac:dyDescent="0.25">
      <c r="B147" s="150"/>
      <c r="C147" s="594" t="s">
        <v>1416</v>
      </c>
      <c r="D147" s="595"/>
      <c r="E147" s="261">
        <v>7071</v>
      </c>
      <c r="F147" s="261"/>
      <c r="G147" s="261"/>
      <c r="H147" s="261"/>
      <c r="I147" s="261"/>
      <c r="J147" s="261"/>
      <c r="K147" s="261"/>
      <c r="L147" s="262"/>
    </row>
    <row r="148" spans="2:12" x14ac:dyDescent="0.25">
      <c r="B148" s="150"/>
      <c r="C148" s="263"/>
      <c r="D148" s="264" t="s">
        <v>1447</v>
      </c>
      <c r="E148" s="265">
        <f>E144+E145+E147</f>
        <v>12638</v>
      </c>
      <c r="F148" s="265">
        <f t="shared" ref="F148:K148" si="1">F144+F145+F147</f>
        <v>4209</v>
      </c>
      <c r="G148" s="265">
        <f t="shared" si="1"/>
        <v>3879</v>
      </c>
      <c r="H148" s="265">
        <f t="shared" si="1"/>
        <v>3723</v>
      </c>
      <c r="I148" s="265">
        <f t="shared" si="1"/>
        <v>3478</v>
      </c>
      <c r="J148" s="265">
        <f t="shared" si="1"/>
        <v>17047</v>
      </c>
      <c r="K148" s="265">
        <f t="shared" si="1"/>
        <v>33164</v>
      </c>
      <c r="L148" s="262"/>
    </row>
    <row r="149" spans="2:12" x14ac:dyDescent="0.25">
      <c r="B149" s="150"/>
      <c r="C149" s="175"/>
      <c r="D149" s="153"/>
      <c r="E149" s="268"/>
      <c r="F149" s="268"/>
      <c r="G149" s="268"/>
      <c r="H149" s="268"/>
      <c r="I149" s="268"/>
      <c r="J149" s="268"/>
      <c r="K149" s="268"/>
      <c r="L149" s="152"/>
    </row>
    <row r="150" spans="2:12" x14ac:dyDescent="0.25">
      <c r="B150" s="150"/>
      <c r="C150" s="269"/>
      <c r="D150" s="264" t="s">
        <v>1448</v>
      </c>
      <c r="E150" s="265">
        <f>E138</f>
        <v>9708.2080000000005</v>
      </c>
      <c r="F150" s="265">
        <f>F138</f>
        <v>5007.0200000000004</v>
      </c>
      <c r="G150" s="265">
        <f t="shared" ref="G150:K150" si="2">G138</f>
        <v>3871.3919999999998</v>
      </c>
      <c r="H150" s="265">
        <f t="shared" si="2"/>
        <v>8809.23</v>
      </c>
      <c r="I150" s="265">
        <f t="shared" si="2"/>
        <v>6194.27</v>
      </c>
      <c r="J150" s="265">
        <f t="shared" si="2"/>
        <v>19271.07</v>
      </c>
      <c r="K150" s="265">
        <f t="shared" si="2"/>
        <v>12833.337</v>
      </c>
      <c r="L150" s="262"/>
    </row>
    <row r="151" spans="2:12" x14ac:dyDescent="0.25">
      <c r="B151" s="150"/>
      <c r="C151" s="602" t="s">
        <v>1449</v>
      </c>
      <c r="D151" s="602"/>
      <c r="E151" s="261">
        <f>E150</f>
        <v>9708.2080000000005</v>
      </c>
      <c r="F151" s="261">
        <f t="shared" ref="F151:K151" si="3">F150</f>
        <v>5007.0200000000004</v>
      </c>
      <c r="G151" s="261">
        <f t="shared" si="3"/>
        <v>3871.3919999999998</v>
      </c>
      <c r="H151" s="261">
        <f t="shared" si="3"/>
        <v>8809.23</v>
      </c>
      <c r="I151" s="261">
        <f t="shared" si="3"/>
        <v>6194.27</v>
      </c>
      <c r="J151" s="261">
        <f t="shared" si="3"/>
        <v>19271.07</v>
      </c>
      <c r="K151" s="261">
        <f t="shared" si="3"/>
        <v>12833.337</v>
      </c>
      <c r="L151" s="152"/>
    </row>
    <row r="152" spans="2:12" x14ac:dyDescent="0.25">
      <c r="B152" s="150"/>
      <c r="C152" s="602" t="s">
        <v>1450</v>
      </c>
      <c r="D152" s="602"/>
      <c r="E152" s="212"/>
      <c r="F152" s="212"/>
      <c r="G152" s="212"/>
      <c r="H152" s="212"/>
      <c r="I152" s="212"/>
      <c r="J152" s="212"/>
      <c r="K152" s="212"/>
      <c r="L152" s="152"/>
    </row>
    <row r="153" spans="2:12" x14ac:dyDescent="0.25">
      <c r="B153" s="150"/>
      <c r="C153" s="151"/>
      <c r="D153" s="151"/>
      <c r="E153" s="151"/>
      <c r="F153" s="151"/>
      <c r="G153" s="151"/>
      <c r="H153" s="151"/>
      <c r="I153" s="151"/>
      <c r="J153" s="151"/>
      <c r="K153" s="151"/>
      <c r="L153" s="152"/>
    </row>
    <row r="154" spans="2:12" x14ac:dyDescent="0.25">
      <c r="B154" s="150"/>
      <c r="C154" s="151"/>
      <c r="D154" s="151"/>
      <c r="E154" s="151"/>
      <c r="F154" s="151"/>
      <c r="G154" s="151"/>
      <c r="H154" s="151"/>
      <c r="I154" s="151"/>
      <c r="J154" s="151"/>
      <c r="K154" s="151"/>
      <c r="L154" s="152"/>
    </row>
    <row r="155" spans="2:12" x14ac:dyDescent="0.25">
      <c r="B155" s="150" t="s">
        <v>1451</v>
      </c>
      <c r="C155" s="202" t="s">
        <v>1452</v>
      </c>
      <c r="D155" s="151"/>
      <c r="E155" s="215"/>
      <c r="F155" s="151"/>
      <c r="G155" s="151"/>
      <c r="H155" s="151"/>
      <c r="I155" s="215"/>
      <c r="J155" s="215"/>
      <c r="K155" s="215"/>
      <c r="L155" s="152"/>
    </row>
    <row r="156" spans="2:12" x14ac:dyDescent="0.25">
      <c r="B156" s="150"/>
      <c r="C156" s="151"/>
      <c r="D156" s="151"/>
      <c r="E156" s="151"/>
      <c r="F156" s="151"/>
      <c r="G156" s="151"/>
      <c r="H156" s="151"/>
      <c r="I156" s="151"/>
      <c r="J156" s="151"/>
      <c r="K156" s="151"/>
      <c r="L156" s="152"/>
    </row>
    <row r="157" spans="2:12" x14ac:dyDescent="0.25">
      <c r="B157" s="150"/>
      <c r="C157" s="270" t="s">
        <v>1454</v>
      </c>
      <c r="D157" s="603"/>
      <c r="E157" s="604"/>
      <c r="F157" s="604"/>
      <c r="G157" s="604"/>
      <c r="H157" s="604"/>
      <c r="I157" s="604"/>
      <c r="J157" s="604"/>
      <c r="K157" s="604"/>
      <c r="L157" s="152"/>
    </row>
    <row r="158" spans="2:12" ht="243.75" customHeight="1" x14ac:dyDescent="0.25">
      <c r="B158" s="150"/>
      <c r="C158" s="271"/>
      <c r="D158" s="605" t="s">
        <v>1576</v>
      </c>
      <c r="E158" s="606"/>
      <c r="F158" s="606"/>
      <c r="G158" s="606"/>
      <c r="H158" s="606"/>
      <c r="I158" s="607"/>
      <c r="J158" s="607"/>
      <c r="K158" s="607"/>
      <c r="L158" s="152"/>
    </row>
    <row r="159" spans="2:12" x14ac:dyDescent="0.25">
      <c r="B159" s="150"/>
      <c r="C159" s="272"/>
      <c r="D159" s="273"/>
      <c r="E159" s="274"/>
      <c r="F159" s="175"/>
      <c r="G159" s="175"/>
      <c r="H159" s="175"/>
      <c r="I159" s="151"/>
      <c r="J159" s="151"/>
      <c r="K159" s="275"/>
      <c r="L159" s="152"/>
    </row>
    <row r="160" spans="2:12" x14ac:dyDescent="0.25">
      <c r="B160" s="150"/>
      <c r="C160" s="276"/>
      <c r="D160" s="277" t="s">
        <v>701</v>
      </c>
      <c r="E160" s="277" t="s">
        <v>1453</v>
      </c>
      <c r="F160" s="151"/>
      <c r="G160" s="151"/>
      <c r="H160" s="175"/>
      <c r="I160" s="175"/>
      <c r="J160" s="203"/>
      <c r="K160" s="275"/>
      <c r="L160" s="152"/>
    </row>
    <row r="161" spans="2:12" x14ac:dyDescent="0.25">
      <c r="B161" s="150"/>
      <c r="C161" s="278" t="s">
        <v>1577</v>
      </c>
      <c r="D161" s="279">
        <v>47024</v>
      </c>
      <c r="E161" s="280">
        <v>6.6</v>
      </c>
      <c r="F161" s="151"/>
      <c r="G161" s="151"/>
      <c r="H161" s="175"/>
      <c r="I161" s="175"/>
      <c r="J161" s="151"/>
      <c r="K161" s="275"/>
      <c r="L161" s="152"/>
    </row>
    <row r="162" spans="2:12" x14ac:dyDescent="0.25">
      <c r="B162" s="150"/>
      <c r="C162" s="278" t="s">
        <v>1578</v>
      </c>
      <c r="D162" s="279">
        <v>15158</v>
      </c>
      <c r="E162" s="280">
        <v>8.4</v>
      </c>
      <c r="F162" s="151"/>
      <c r="G162" s="151"/>
      <c r="H162" s="175"/>
      <c r="I162" s="151"/>
      <c r="J162" s="151"/>
      <c r="K162" s="275"/>
      <c r="L162" s="152"/>
    </row>
    <row r="163" spans="2:12" x14ac:dyDescent="0.25">
      <c r="B163" s="150"/>
      <c r="C163" s="270" t="s">
        <v>1457</v>
      </c>
      <c r="D163" s="608"/>
      <c r="E163" s="604"/>
      <c r="F163" s="609"/>
      <c r="G163" s="609"/>
      <c r="H163" s="609"/>
      <c r="I163" s="609"/>
      <c r="J163" s="609"/>
      <c r="K163" s="609"/>
      <c r="L163" s="152"/>
    </row>
    <row r="164" spans="2:12" ht="66" customHeight="1" x14ac:dyDescent="0.25">
      <c r="B164" s="150"/>
      <c r="C164" s="271"/>
      <c r="D164" s="610" t="s">
        <v>1579</v>
      </c>
      <c r="E164" s="611"/>
      <c r="F164" s="611"/>
      <c r="G164" s="611"/>
      <c r="H164" s="611"/>
      <c r="I164" s="611"/>
      <c r="J164" s="611"/>
      <c r="K164" s="612"/>
      <c r="L164" s="152"/>
    </row>
    <row r="165" spans="2:12" x14ac:dyDescent="0.25">
      <c r="B165" s="150"/>
      <c r="C165" s="272"/>
      <c r="D165" s="281"/>
      <c r="E165" s="173"/>
      <c r="F165" s="151"/>
      <c r="G165" s="151"/>
      <c r="H165" s="151"/>
      <c r="I165" s="151"/>
      <c r="J165" s="151"/>
      <c r="K165" s="275"/>
      <c r="L165" s="152"/>
    </row>
    <row r="166" spans="2:12" x14ac:dyDescent="0.25">
      <c r="B166" s="150"/>
      <c r="C166" s="276"/>
      <c r="D166" s="277" t="s">
        <v>701</v>
      </c>
      <c r="E166" s="277" t="s">
        <v>1453</v>
      </c>
      <c r="F166" s="282"/>
      <c r="G166" s="151"/>
      <c r="H166" s="151"/>
      <c r="I166" s="151"/>
      <c r="J166" s="151"/>
      <c r="K166" s="275"/>
      <c r="L166" s="152"/>
    </row>
    <row r="167" spans="2:12" x14ac:dyDescent="0.25">
      <c r="B167" s="150"/>
      <c r="C167" s="278" t="s">
        <v>1580</v>
      </c>
      <c r="D167" s="279">
        <v>4000</v>
      </c>
      <c r="E167" s="280">
        <v>8.3000000000000007</v>
      </c>
      <c r="F167" s="282"/>
      <c r="G167" s="151"/>
      <c r="H167" s="151"/>
      <c r="I167" s="175"/>
      <c r="J167" s="151"/>
      <c r="K167" s="275"/>
      <c r="L167" s="152"/>
    </row>
    <row r="168" spans="2:12" x14ac:dyDescent="0.25">
      <c r="B168" s="150"/>
      <c r="C168" s="278" t="s">
        <v>1581</v>
      </c>
      <c r="D168" s="279">
        <v>4106</v>
      </c>
      <c r="E168" s="283">
        <v>10.4</v>
      </c>
      <c r="F168" s="281"/>
      <c r="G168" s="173"/>
      <c r="H168" s="274"/>
      <c r="I168" s="274"/>
      <c r="J168" s="173"/>
      <c r="K168" s="174"/>
      <c r="L168" s="152"/>
    </row>
    <row r="169" spans="2:12" x14ac:dyDescent="0.25">
      <c r="B169" s="150"/>
      <c r="C169" s="151"/>
      <c r="D169" s="151"/>
      <c r="E169" s="151"/>
      <c r="F169" s="151"/>
      <c r="G169" s="151"/>
      <c r="H169" s="151"/>
      <c r="I169" s="151"/>
      <c r="J169" s="151"/>
      <c r="K169" s="151"/>
      <c r="L169" s="152"/>
    </row>
    <row r="170" spans="2:12" x14ac:dyDescent="0.25">
      <c r="B170" s="150"/>
      <c r="C170" s="151"/>
      <c r="D170" s="151"/>
      <c r="E170" s="151"/>
      <c r="F170" s="151"/>
      <c r="G170" s="151"/>
      <c r="H170" s="151"/>
      <c r="I170" s="151"/>
      <c r="J170" s="151"/>
      <c r="K170" s="151"/>
      <c r="L170" s="152"/>
    </row>
    <row r="171" spans="2:12" x14ac:dyDescent="0.25">
      <c r="B171" s="150" t="s">
        <v>1458</v>
      </c>
      <c r="C171" s="202" t="s">
        <v>1582</v>
      </c>
      <c r="D171" s="151"/>
      <c r="E171" s="151"/>
      <c r="F171" s="151"/>
      <c r="G171" s="151"/>
      <c r="H171" s="151"/>
      <c r="I171" s="151"/>
      <c r="J171" s="151"/>
      <c r="K171" s="151"/>
      <c r="L171" s="152"/>
    </row>
    <row r="172" spans="2:12" x14ac:dyDescent="0.25">
      <c r="B172" s="150"/>
      <c r="C172" s="151"/>
      <c r="D172" s="151"/>
      <c r="E172" s="613" t="s">
        <v>1583</v>
      </c>
      <c r="F172" s="151"/>
      <c r="G172" s="175"/>
      <c r="H172" s="151"/>
      <c r="I172" s="151"/>
      <c r="J172" s="151"/>
      <c r="K172" s="151"/>
      <c r="L172" s="152"/>
    </row>
    <row r="173" spans="2:12" x14ac:dyDescent="0.25">
      <c r="B173" s="150"/>
      <c r="C173" s="151"/>
      <c r="D173" s="151"/>
      <c r="E173" s="614"/>
      <c r="F173" s="151"/>
      <c r="G173" s="151"/>
      <c r="H173" s="151"/>
      <c r="I173" s="151"/>
      <c r="J173" s="151"/>
      <c r="K173" s="151"/>
      <c r="L173" s="152"/>
    </row>
    <row r="174" spans="2:12" x14ac:dyDescent="0.25">
      <c r="B174" s="150"/>
      <c r="C174" s="594" t="s">
        <v>1584</v>
      </c>
      <c r="D174" s="595"/>
      <c r="E174" s="212"/>
      <c r="F174" s="151"/>
      <c r="G174" s="151"/>
      <c r="H174" s="151"/>
      <c r="I174" s="151"/>
      <c r="J174" s="151"/>
      <c r="K174" s="151"/>
      <c r="L174" s="152"/>
    </row>
    <row r="175" spans="2:12" x14ac:dyDescent="0.25">
      <c r="B175" s="150"/>
      <c r="C175" s="594" t="s">
        <v>1585</v>
      </c>
      <c r="D175" s="595"/>
      <c r="E175" s="212"/>
      <c r="F175" s="151"/>
      <c r="G175" s="151"/>
      <c r="H175" s="151"/>
      <c r="I175" s="151"/>
      <c r="J175" s="151"/>
      <c r="K175" s="151"/>
      <c r="L175" s="152"/>
    </row>
    <row r="176" spans="2:12" x14ac:dyDescent="0.25">
      <c r="B176" s="150"/>
      <c r="C176" s="594" t="s">
        <v>1586</v>
      </c>
      <c r="D176" s="595"/>
      <c r="E176" s="212">
        <v>10050.0987</v>
      </c>
      <c r="F176" s="151"/>
      <c r="G176" s="151"/>
      <c r="H176" s="151"/>
      <c r="I176" s="151"/>
      <c r="J176" s="151"/>
      <c r="K176" s="151"/>
      <c r="L176" s="152"/>
    </row>
    <row r="177" spans="2:12" x14ac:dyDescent="0.25">
      <c r="B177" s="150"/>
      <c r="C177" s="594" t="s">
        <v>1587</v>
      </c>
      <c r="D177" s="595"/>
      <c r="E177" s="212"/>
      <c r="F177" s="151"/>
      <c r="G177" s="151"/>
      <c r="H177" s="151"/>
      <c r="I177" s="151"/>
      <c r="J177" s="151"/>
      <c r="K177" s="151"/>
      <c r="L177" s="152"/>
    </row>
    <row r="178" spans="2:12" x14ac:dyDescent="0.25">
      <c r="B178" s="150"/>
      <c r="C178" s="594" t="s">
        <v>1588</v>
      </c>
      <c r="D178" s="595"/>
      <c r="E178" s="212">
        <v>1020</v>
      </c>
      <c r="F178" s="151"/>
      <c r="G178" s="151"/>
      <c r="H178" s="151"/>
      <c r="I178" s="151"/>
      <c r="J178" s="151"/>
      <c r="K178" s="151"/>
      <c r="L178" s="152"/>
    </row>
    <row r="179" spans="2:12" x14ac:dyDescent="0.25">
      <c r="B179" s="150"/>
      <c r="C179" s="596" t="s">
        <v>1416</v>
      </c>
      <c r="D179" s="187" t="s">
        <v>1589</v>
      </c>
      <c r="E179" s="212"/>
      <c r="F179" s="151"/>
      <c r="G179" s="151"/>
      <c r="H179" s="151"/>
      <c r="I179" s="151"/>
      <c r="J179" s="151"/>
      <c r="K179" s="151"/>
      <c r="L179" s="152"/>
    </row>
    <row r="180" spans="2:12" x14ac:dyDescent="0.25">
      <c r="B180" s="150"/>
      <c r="C180" s="597"/>
      <c r="D180" s="187" t="s">
        <v>94</v>
      </c>
      <c r="E180" s="212">
        <v>7071</v>
      </c>
      <c r="F180" s="151"/>
      <c r="G180" s="151"/>
      <c r="H180" s="151"/>
      <c r="I180" s="151"/>
      <c r="J180" s="151"/>
      <c r="K180" s="151"/>
      <c r="L180" s="152"/>
    </row>
    <row r="181" spans="2:12" x14ac:dyDescent="0.25">
      <c r="B181" s="150"/>
      <c r="C181" s="598" t="s">
        <v>1590</v>
      </c>
      <c r="D181" s="599"/>
      <c r="E181" s="219">
        <f>SUM(E174:E180)</f>
        <v>18141.098700000002</v>
      </c>
      <c r="F181" s="151"/>
      <c r="G181" s="151"/>
      <c r="H181" s="151"/>
      <c r="I181" s="151"/>
      <c r="J181" s="151"/>
      <c r="K181" s="151"/>
      <c r="L181" s="152"/>
    </row>
    <row r="182" spans="2:12" x14ac:dyDescent="0.25">
      <c r="B182" s="150"/>
      <c r="C182" s="592" t="s">
        <v>1591</v>
      </c>
      <c r="D182" s="593"/>
      <c r="E182" s="284">
        <f>E181/F90</f>
        <v>0.27614323147715536</v>
      </c>
      <c r="F182" s="151"/>
      <c r="G182" s="151"/>
      <c r="H182" s="151"/>
      <c r="I182" s="151"/>
      <c r="J182" s="151"/>
      <c r="K182" s="151"/>
      <c r="L182" s="152"/>
    </row>
    <row r="183" spans="2:12" x14ac:dyDescent="0.25">
      <c r="B183" s="150"/>
      <c r="C183" s="285"/>
      <c r="D183" s="153"/>
      <c r="E183" s="151"/>
      <c r="F183" s="151"/>
      <c r="G183" s="151"/>
      <c r="H183" s="151"/>
      <c r="I183" s="151"/>
      <c r="J183" s="151"/>
      <c r="K183" s="151"/>
      <c r="L183" s="152"/>
    </row>
    <row r="184" spans="2:12" x14ac:dyDescent="0.25">
      <c r="B184" s="150"/>
      <c r="C184" s="594" t="s">
        <v>1592</v>
      </c>
      <c r="D184" s="595"/>
      <c r="E184" s="286">
        <v>0</v>
      </c>
      <c r="F184" s="277" t="s">
        <v>1593</v>
      </c>
      <c r="G184" s="151"/>
      <c r="H184" s="175"/>
      <c r="I184" s="151"/>
      <c r="J184" s="151"/>
      <c r="K184" s="151"/>
      <c r="L184" s="152"/>
    </row>
    <row r="185" spans="2:12" x14ac:dyDescent="0.25">
      <c r="B185" s="150"/>
      <c r="C185" s="592" t="s">
        <v>1594</v>
      </c>
      <c r="D185" s="593"/>
      <c r="E185" s="287"/>
      <c r="F185" s="288"/>
      <c r="G185" s="151"/>
      <c r="H185" s="151"/>
      <c r="I185" s="151"/>
      <c r="J185" s="151"/>
      <c r="K185" s="151"/>
      <c r="L185" s="152"/>
    </row>
    <row r="186" spans="2:12" x14ac:dyDescent="0.25">
      <c r="B186" s="150"/>
      <c r="C186" s="285"/>
      <c r="D186" s="153"/>
      <c r="E186" s="151"/>
      <c r="F186" s="151"/>
      <c r="G186" s="151"/>
      <c r="H186" s="151"/>
      <c r="I186" s="151"/>
      <c r="J186" s="151"/>
      <c r="K186" s="151"/>
      <c r="L186" s="152"/>
    </row>
    <row r="187" spans="2:12" x14ac:dyDescent="0.25">
      <c r="B187" s="150"/>
      <c r="C187" s="151"/>
      <c r="D187" s="151"/>
      <c r="E187" s="151"/>
      <c r="F187" s="151"/>
      <c r="G187" s="151"/>
      <c r="H187" s="151"/>
      <c r="I187" s="151"/>
      <c r="J187" s="151"/>
      <c r="K187" s="151"/>
      <c r="L187" s="152"/>
    </row>
    <row r="188" spans="2:12" x14ac:dyDescent="0.25">
      <c r="B188" s="150" t="s">
        <v>1595</v>
      </c>
      <c r="C188" s="202" t="s">
        <v>1459</v>
      </c>
      <c r="D188" s="151"/>
      <c r="E188" s="151"/>
      <c r="F188" s="151"/>
      <c r="G188" s="151"/>
      <c r="H188" s="151"/>
      <c r="I188" s="151"/>
      <c r="J188" s="151"/>
      <c r="K188" s="151"/>
      <c r="L188" s="152"/>
    </row>
    <row r="189" spans="2:12" x14ac:dyDescent="0.25">
      <c r="B189" s="150"/>
      <c r="C189" s="151"/>
      <c r="D189" s="151"/>
      <c r="E189" s="151"/>
      <c r="F189" s="151"/>
      <c r="G189" s="151"/>
      <c r="H189" s="151"/>
      <c r="I189" s="151"/>
      <c r="J189" s="151"/>
      <c r="K189" s="151"/>
      <c r="L189" s="152"/>
    </row>
    <row r="190" spans="2:12" x14ac:dyDescent="0.25">
      <c r="B190" s="150"/>
      <c r="C190" s="151"/>
      <c r="D190" s="207" t="s">
        <v>1424</v>
      </c>
      <c r="E190" s="207" t="s">
        <v>1453</v>
      </c>
      <c r="F190" s="151"/>
      <c r="G190" s="151"/>
      <c r="H190" s="151"/>
      <c r="I190" s="151"/>
      <c r="J190" s="151"/>
      <c r="K190" s="151"/>
      <c r="L190" s="152"/>
    </row>
    <row r="191" spans="2:12" x14ac:dyDescent="0.25">
      <c r="B191" s="150"/>
      <c r="C191" s="225" t="s">
        <v>1460</v>
      </c>
      <c r="D191" s="212"/>
      <c r="E191" s="256"/>
      <c r="F191" s="151"/>
      <c r="G191" s="151"/>
      <c r="H191" s="151"/>
      <c r="I191" s="151"/>
      <c r="J191" s="151"/>
      <c r="K191" s="151"/>
      <c r="L191" s="152"/>
    </row>
    <row r="192" spans="2:12" x14ac:dyDescent="0.25">
      <c r="B192" s="150"/>
      <c r="C192" s="225" t="s">
        <v>1461</v>
      </c>
      <c r="D192" s="212">
        <f>E180</f>
        <v>7071</v>
      </c>
      <c r="E192" s="256">
        <v>0.1</v>
      </c>
      <c r="F192" s="175" t="s">
        <v>1788</v>
      </c>
      <c r="G192" s="151"/>
      <c r="H192" s="151"/>
      <c r="I192" s="151"/>
      <c r="J192" s="151"/>
      <c r="K192" s="151"/>
      <c r="L192" s="152"/>
    </row>
    <row r="193" spans="2:12" x14ac:dyDescent="0.25">
      <c r="B193" s="150"/>
      <c r="C193" s="225" t="s">
        <v>1462</v>
      </c>
      <c r="D193" s="212"/>
      <c r="E193" s="289"/>
      <c r="F193" s="151"/>
      <c r="G193" s="151"/>
      <c r="H193" s="151"/>
      <c r="I193" s="151"/>
      <c r="J193" s="151"/>
      <c r="K193" s="151"/>
      <c r="L193" s="152"/>
    </row>
    <row r="194" spans="2:12" x14ac:dyDescent="0.25">
      <c r="B194" s="150"/>
      <c r="C194" s="269" t="s">
        <v>96</v>
      </c>
      <c r="D194" s="219">
        <f>D192</f>
        <v>7071</v>
      </c>
      <c r="E194" s="257">
        <f>E192</f>
        <v>0.1</v>
      </c>
      <c r="F194" s="175"/>
      <c r="G194" s="151"/>
      <c r="H194" s="151"/>
      <c r="I194" s="151"/>
      <c r="J194" s="151"/>
      <c r="K194" s="151"/>
      <c r="L194" s="152"/>
    </row>
    <row r="195" spans="2:12" ht="15.75" thickBot="1" x14ac:dyDescent="0.3">
      <c r="B195" s="290"/>
      <c r="C195" s="291"/>
      <c r="D195" s="291"/>
      <c r="E195" s="291"/>
      <c r="F195" s="291"/>
      <c r="G195" s="291"/>
      <c r="H195" s="291"/>
      <c r="I195" s="291"/>
      <c r="J195" s="291"/>
      <c r="K195" s="291"/>
      <c r="L195" s="292"/>
    </row>
    <row r="233" spans="2:3" x14ac:dyDescent="0.25">
      <c r="B233" s="293"/>
      <c r="C233" s="294"/>
    </row>
  </sheetData>
  <sheetProtection password="CC5D" sheet="1" objects="1" scenarios="1"/>
  <mergeCells count="57">
    <mergeCell ref="F46:I46"/>
    <mergeCell ref="D4:F4"/>
    <mergeCell ref="F41:H41"/>
    <mergeCell ref="F42:H42"/>
    <mergeCell ref="F43:H43"/>
    <mergeCell ref="F45:I45"/>
    <mergeCell ref="C133:D133"/>
    <mergeCell ref="F47:I47"/>
    <mergeCell ref="C60:E60"/>
    <mergeCell ref="C78:D80"/>
    <mergeCell ref="C119:D119"/>
    <mergeCell ref="C120:D120"/>
    <mergeCell ref="E120:E121"/>
    <mergeCell ref="F120:F121"/>
    <mergeCell ref="C121:D121"/>
    <mergeCell ref="C122:D122"/>
    <mergeCell ref="C123:D123"/>
    <mergeCell ref="C125:D125"/>
    <mergeCell ref="C127:D127"/>
    <mergeCell ref="C132:D132"/>
    <mergeCell ref="K133:K134"/>
    <mergeCell ref="C134:D134"/>
    <mergeCell ref="C135:D135"/>
    <mergeCell ref="C144:D144"/>
    <mergeCell ref="C145:D145"/>
    <mergeCell ref="E145:E146"/>
    <mergeCell ref="F145:F146"/>
    <mergeCell ref="G145:G146"/>
    <mergeCell ref="H145:H146"/>
    <mergeCell ref="I145:I146"/>
    <mergeCell ref="E133:E134"/>
    <mergeCell ref="F133:F134"/>
    <mergeCell ref="G133:G134"/>
    <mergeCell ref="H133:H134"/>
    <mergeCell ref="I133:I134"/>
    <mergeCell ref="J133:J134"/>
    <mergeCell ref="C174:D174"/>
    <mergeCell ref="J145:J146"/>
    <mergeCell ref="K145:K146"/>
    <mergeCell ref="C146:D146"/>
    <mergeCell ref="C147:D147"/>
    <mergeCell ref="C151:D151"/>
    <mergeCell ref="C152:D152"/>
    <mergeCell ref="D157:K157"/>
    <mergeCell ref="D158:K158"/>
    <mergeCell ref="D163:K163"/>
    <mergeCell ref="D164:K164"/>
    <mergeCell ref="E172:E173"/>
    <mergeCell ref="C182:D182"/>
    <mergeCell ref="C184:D184"/>
    <mergeCell ref="C185:D185"/>
    <mergeCell ref="C175:D175"/>
    <mergeCell ref="C176:D176"/>
    <mergeCell ref="C177:D177"/>
    <mergeCell ref="C178:D178"/>
    <mergeCell ref="C179:C180"/>
    <mergeCell ref="C181:D181"/>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4" max="11" man="1"/>
    <brk id="168"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6"/>
  <sheetViews>
    <sheetView showGridLines="0" topLeftCell="B139" zoomScaleNormal="100" workbookViewId="0">
      <selection activeCell="E166" sqref="E166"/>
    </sheetView>
  </sheetViews>
  <sheetFormatPr baseColWidth="10" defaultColWidth="11.42578125" defaultRowHeight="15" x14ac:dyDescent="0.25"/>
  <cols>
    <col min="1" max="1" width="3.140625" style="65"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5"/>
  </cols>
  <sheetData>
    <row r="1" spans="1:97" ht="15.75" thickBot="1" x14ac:dyDescent="0.3"/>
    <row r="2" spans="1:97" s="299" customFormat="1" x14ac:dyDescent="0.25">
      <c r="A2" s="65"/>
      <c r="B2" s="295"/>
      <c r="C2" s="296" t="s">
        <v>1522</v>
      </c>
      <c r="D2" s="297"/>
      <c r="E2" s="297"/>
      <c r="F2" s="297"/>
      <c r="G2" s="297"/>
      <c r="H2" s="297"/>
      <c r="I2" s="297"/>
      <c r="J2" s="297"/>
      <c r="K2" s="297"/>
      <c r="L2" s="298"/>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row>
    <row r="3" spans="1:97" x14ac:dyDescent="0.25">
      <c r="B3" s="300"/>
      <c r="C3" s="301"/>
      <c r="D3" s="301"/>
      <c r="E3" s="301"/>
      <c r="F3" s="301"/>
      <c r="G3" s="301"/>
      <c r="H3" s="301"/>
      <c r="I3" s="301"/>
      <c r="J3" s="301"/>
      <c r="K3" s="301"/>
      <c r="L3" s="302"/>
    </row>
    <row r="4" spans="1:97" x14ac:dyDescent="0.25">
      <c r="B4" s="300"/>
      <c r="C4" s="303" t="s">
        <v>1523</v>
      </c>
      <c r="D4" s="662" t="s">
        <v>1343</v>
      </c>
      <c r="E4" s="662"/>
      <c r="F4" s="662"/>
      <c r="G4" s="301"/>
      <c r="H4" s="301"/>
      <c r="I4" s="301"/>
      <c r="J4" s="301"/>
      <c r="K4" s="301"/>
      <c r="L4" s="302"/>
    </row>
    <row r="5" spans="1:97" x14ac:dyDescent="0.25">
      <c r="B5" s="300"/>
      <c r="C5" s="303" t="s">
        <v>1391</v>
      </c>
      <c r="D5" s="304">
        <f>'D1. NTT Overview'!D5</f>
        <v>42916</v>
      </c>
      <c r="E5" s="301"/>
      <c r="F5" s="301"/>
      <c r="G5" s="301"/>
      <c r="H5" s="301"/>
      <c r="I5" s="301"/>
      <c r="J5" s="301"/>
      <c r="K5" s="301"/>
      <c r="L5" s="302"/>
    </row>
    <row r="6" spans="1:97" x14ac:dyDescent="0.25">
      <c r="B6" s="300"/>
      <c r="C6" s="301"/>
      <c r="D6" s="301"/>
      <c r="E6" s="301"/>
      <c r="F6" s="301"/>
      <c r="G6" s="301"/>
      <c r="H6" s="301"/>
      <c r="I6" s="301"/>
      <c r="J6" s="301"/>
      <c r="K6" s="301"/>
      <c r="L6" s="302"/>
    </row>
    <row r="7" spans="1:97" s="307" customFormat="1" ht="12.75" x14ac:dyDescent="0.2">
      <c r="A7" s="305"/>
      <c r="B7" s="156">
        <v>4</v>
      </c>
      <c r="C7" s="157" t="s">
        <v>1596</v>
      </c>
      <c r="D7" s="157"/>
      <c r="E7" s="157"/>
      <c r="F7" s="157"/>
      <c r="G7" s="157"/>
      <c r="H7" s="157"/>
      <c r="I7" s="157"/>
      <c r="J7" s="157"/>
      <c r="K7" s="157"/>
      <c r="L7" s="306"/>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5"/>
      <c r="BT7" s="305"/>
      <c r="BU7" s="305"/>
      <c r="BV7" s="305"/>
      <c r="BW7" s="305"/>
      <c r="BX7" s="305"/>
      <c r="BY7" s="305"/>
      <c r="BZ7" s="305"/>
      <c r="CA7" s="305"/>
      <c r="CB7" s="305"/>
      <c r="CC7" s="305"/>
      <c r="CD7" s="305"/>
      <c r="CE7" s="305"/>
      <c r="CF7" s="305"/>
      <c r="CG7" s="305"/>
      <c r="CH7" s="305"/>
      <c r="CI7" s="305"/>
      <c r="CJ7" s="305"/>
      <c r="CK7" s="305"/>
      <c r="CL7" s="305"/>
      <c r="CM7" s="305"/>
      <c r="CN7" s="305"/>
      <c r="CO7" s="305"/>
      <c r="CP7" s="305"/>
      <c r="CQ7" s="305"/>
      <c r="CR7" s="305"/>
      <c r="CS7" s="305"/>
    </row>
    <row r="8" spans="1:97" s="307" customFormat="1" ht="12.75" x14ac:dyDescent="0.2">
      <c r="A8" s="305"/>
      <c r="B8" s="308"/>
      <c r="C8" s="309"/>
      <c r="D8" s="309"/>
      <c r="E8" s="310"/>
      <c r="F8" s="310"/>
      <c r="G8" s="310"/>
      <c r="H8" s="310"/>
      <c r="I8" s="310"/>
      <c r="J8" s="310"/>
      <c r="K8" s="310"/>
      <c r="L8" s="311"/>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c r="BJ8" s="305"/>
      <c r="BK8" s="305"/>
      <c r="BL8" s="305"/>
      <c r="BM8" s="305"/>
      <c r="BN8" s="305"/>
      <c r="BO8" s="305"/>
      <c r="BP8" s="305"/>
      <c r="BQ8" s="305"/>
      <c r="BR8" s="305"/>
      <c r="BS8" s="305"/>
      <c r="BT8" s="305"/>
      <c r="BU8" s="305"/>
      <c r="BV8" s="305"/>
      <c r="BW8" s="305"/>
      <c r="BX8" s="305"/>
      <c r="BY8" s="305"/>
      <c r="BZ8" s="305"/>
      <c r="CA8" s="305"/>
      <c r="CB8" s="305"/>
      <c r="CC8" s="305"/>
      <c r="CD8" s="305"/>
      <c r="CE8" s="305"/>
      <c r="CF8" s="305"/>
      <c r="CG8" s="305"/>
      <c r="CH8" s="305"/>
      <c r="CI8" s="305"/>
      <c r="CJ8" s="305"/>
      <c r="CK8" s="305"/>
      <c r="CL8" s="305"/>
      <c r="CM8" s="305"/>
      <c r="CN8" s="305"/>
      <c r="CO8" s="305"/>
      <c r="CP8" s="305"/>
      <c r="CQ8" s="305"/>
      <c r="CR8" s="305"/>
      <c r="CS8" s="305"/>
    </row>
    <row r="9" spans="1:97" s="307" customFormat="1" ht="12.75" x14ac:dyDescent="0.2">
      <c r="A9" s="305"/>
      <c r="B9" s="308"/>
      <c r="C9" s="312" t="s">
        <v>1597</v>
      </c>
      <c r="D9" s="309"/>
      <c r="E9" s="310"/>
      <c r="F9" s="310"/>
      <c r="G9" s="310"/>
      <c r="H9" s="310"/>
      <c r="I9" s="310"/>
      <c r="J9" s="310"/>
      <c r="K9" s="310"/>
      <c r="L9" s="311"/>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305"/>
      <c r="BW9" s="305"/>
      <c r="BX9" s="305"/>
      <c r="BY9" s="305"/>
      <c r="BZ9" s="305"/>
      <c r="CA9" s="305"/>
      <c r="CB9" s="305"/>
      <c r="CC9" s="305"/>
      <c r="CD9" s="305"/>
      <c r="CE9" s="305"/>
      <c r="CF9" s="305"/>
      <c r="CG9" s="305"/>
      <c r="CH9" s="305"/>
      <c r="CI9" s="305"/>
      <c r="CJ9" s="305"/>
      <c r="CK9" s="305"/>
      <c r="CL9" s="305"/>
      <c r="CM9" s="305"/>
      <c r="CN9" s="305"/>
      <c r="CO9" s="305"/>
      <c r="CP9" s="305"/>
      <c r="CQ9" s="305"/>
      <c r="CR9" s="305"/>
      <c r="CS9" s="305"/>
    </row>
    <row r="10" spans="1:97" s="307" customFormat="1" ht="12.75" x14ac:dyDescent="0.2">
      <c r="A10" s="305"/>
      <c r="B10" s="308"/>
      <c r="C10" s="312"/>
      <c r="D10" s="309"/>
      <c r="E10" s="310"/>
      <c r="F10" s="310"/>
      <c r="G10" s="310"/>
      <c r="H10" s="310"/>
      <c r="I10" s="310"/>
      <c r="J10" s="310"/>
      <c r="K10" s="310"/>
      <c r="L10" s="311"/>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5"/>
      <c r="BW10" s="305"/>
      <c r="BX10" s="305"/>
      <c r="BY10" s="305"/>
      <c r="BZ10" s="305"/>
      <c r="CA10" s="305"/>
      <c r="CB10" s="305"/>
      <c r="CC10" s="305"/>
      <c r="CD10" s="305"/>
      <c r="CE10" s="305"/>
      <c r="CF10" s="305"/>
      <c r="CG10" s="305"/>
      <c r="CH10" s="305"/>
      <c r="CI10" s="305"/>
      <c r="CJ10" s="305"/>
      <c r="CK10" s="305"/>
      <c r="CL10" s="305"/>
      <c r="CM10" s="305"/>
      <c r="CN10" s="305"/>
      <c r="CO10" s="305"/>
      <c r="CP10" s="305"/>
      <c r="CQ10" s="305"/>
      <c r="CR10" s="305"/>
      <c r="CS10" s="305"/>
    </row>
    <row r="11" spans="1:97" s="307" customFormat="1" ht="12.75" x14ac:dyDescent="0.2">
      <c r="A11" s="305"/>
      <c r="B11" s="308" t="s">
        <v>1463</v>
      </c>
      <c r="C11" s="313" t="s">
        <v>1486</v>
      </c>
      <c r="D11" s="309"/>
      <c r="E11" s="310"/>
      <c r="F11" s="310"/>
      <c r="G11" s="310"/>
      <c r="H11" s="310"/>
      <c r="I11" s="310"/>
      <c r="J11" s="310"/>
      <c r="K11" s="310"/>
      <c r="L11" s="311"/>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c r="BJ11" s="305"/>
      <c r="BK11" s="305"/>
      <c r="BL11" s="305"/>
      <c r="BM11" s="305"/>
      <c r="BN11" s="305"/>
      <c r="BO11" s="305"/>
      <c r="BP11" s="305"/>
      <c r="BQ11" s="305"/>
      <c r="BR11" s="305"/>
      <c r="BS11" s="305"/>
      <c r="BT11" s="305"/>
      <c r="BU11" s="305"/>
      <c r="BV11" s="305"/>
      <c r="BW11" s="305"/>
      <c r="BX11" s="305"/>
      <c r="BY11" s="305"/>
      <c r="BZ11" s="305"/>
      <c r="CA11" s="305"/>
      <c r="CB11" s="305"/>
      <c r="CC11" s="305"/>
      <c r="CD11" s="305"/>
      <c r="CE11" s="305"/>
      <c r="CF11" s="305"/>
      <c r="CG11" s="305"/>
      <c r="CH11" s="305"/>
      <c r="CI11" s="305"/>
      <c r="CJ11" s="305"/>
      <c r="CK11" s="305"/>
      <c r="CL11" s="305"/>
      <c r="CM11" s="305"/>
      <c r="CN11" s="305"/>
      <c r="CO11" s="305"/>
      <c r="CP11" s="305"/>
      <c r="CQ11" s="305"/>
      <c r="CR11" s="305"/>
      <c r="CS11" s="305"/>
    </row>
    <row r="12" spans="1:97" s="307" customFormat="1" ht="12.75" x14ac:dyDescent="0.2">
      <c r="A12" s="305"/>
      <c r="B12" s="308"/>
      <c r="C12" s="309"/>
      <c r="D12" s="309"/>
      <c r="E12" s="310"/>
      <c r="F12" s="310"/>
      <c r="G12" s="310"/>
      <c r="H12" s="310"/>
      <c r="I12" s="310"/>
      <c r="J12" s="310"/>
      <c r="K12" s="310"/>
      <c r="L12" s="311"/>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5"/>
      <c r="CF12" s="305"/>
      <c r="CG12" s="305"/>
      <c r="CH12" s="305"/>
      <c r="CI12" s="305"/>
      <c r="CJ12" s="305"/>
      <c r="CK12" s="305"/>
      <c r="CL12" s="305"/>
      <c r="CM12" s="305"/>
      <c r="CN12" s="305"/>
      <c r="CO12" s="305"/>
      <c r="CP12" s="305"/>
      <c r="CQ12" s="305"/>
      <c r="CR12" s="305"/>
      <c r="CS12" s="305"/>
    </row>
    <row r="13" spans="1:97" s="307" customFormat="1" ht="38.25" x14ac:dyDescent="0.2">
      <c r="A13" s="305"/>
      <c r="B13" s="308"/>
      <c r="C13" s="310"/>
      <c r="D13" s="224" t="s">
        <v>1598</v>
      </c>
      <c r="E13" s="224" t="s">
        <v>1599</v>
      </c>
      <c r="F13" s="310"/>
      <c r="G13" s="310"/>
      <c r="H13" s="310"/>
      <c r="I13" s="310"/>
      <c r="J13" s="310"/>
      <c r="K13" s="310"/>
      <c r="L13" s="311"/>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c r="CB13" s="305"/>
      <c r="CC13" s="305"/>
      <c r="CD13" s="305"/>
      <c r="CE13" s="305"/>
      <c r="CF13" s="305"/>
      <c r="CG13" s="305"/>
      <c r="CH13" s="305"/>
      <c r="CI13" s="305"/>
      <c r="CJ13" s="305"/>
      <c r="CK13" s="305"/>
      <c r="CL13" s="305"/>
      <c r="CM13" s="305"/>
      <c r="CN13" s="305"/>
      <c r="CO13" s="305"/>
      <c r="CP13" s="305"/>
      <c r="CQ13" s="305"/>
      <c r="CR13" s="305"/>
      <c r="CS13" s="305"/>
    </row>
    <row r="14" spans="1:97" s="307" customFormat="1" ht="12.75" x14ac:dyDescent="0.2">
      <c r="A14" s="305"/>
      <c r="B14" s="308"/>
      <c r="C14" s="314" t="s">
        <v>1600</v>
      </c>
      <c r="D14" s="315">
        <v>0.94040000000000001</v>
      </c>
      <c r="E14" s="315">
        <v>0.4647</v>
      </c>
      <c r="F14" s="310"/>
      <c r="G14" s="310"/>
      <c r="H14" s="310"/>
      <c r="I14" s="310"/>
      <c r="J14" s="310"/>
      <c r="K14" s="310"/>
      <c r="L14" s="311"/>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c r="CB14" s="305"/>
      <c r="CC14" s="305"/>
      <c r="CD14" s="305"/>
      <c r="CE14" s="305"/>
      <c r="CF14" s="305"/>
      <c r="CG14" s="305"/>
      <c r="CH14" s="305"/>
      <c r="CI14" s="305"/>
      <c r="CJ14" s="305"/>
      <c r="CK14" s="305"/>
      <c r="CL14" s="305"/>
      <c r="CM14" s="305"/>
      <c r="CN14" s="305"/>
      <c r="CO14" s="305"/>
      <c r="CP14" s="305"/>
      <c r="CQ14" s="305"/>
      <c r="CR14" s="305"/>
      <c r="CS14" s="305"/>
    </row>
    <row r="15" spans="1:97" s="307" customFormat="1" ht="12.75" x14ac:dyDescent="0.2">
      <c r="A15" s="305"/>
      <c r="B15" s="308"/>
      <c r="C15" s="316" t="s">
        <v>1464</v>
      </c>
      <c r="D15" s="317"/>
      <c r="E15" s="317"/>
      <c r="F15" s="310"/>
      <c r="G15" s="310"/>
      <c r="H15" s="310"/>
      <c r="I15" s="310"/>
      <c r="J15" s="310"/>
      <c r="K15" s="310"/>
      <c r="L15" s="311"/>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c r="CQ15" s="305"/>
      <c r="CR15" s="305"/>
      <c r="CS15" s="305"/>
    </row>
    <row r="16" spans="1:97" s="307" customFormat="1" x14ac:dyDescent="0.25">
      <c r="A16" s="305"/>
      <c r="B16" s="308"/>
      <c r="C16" s="318" t="s">
        <v>1465</v>
      </c>
      <c r="D16" s="319">
        <v>4.5999999999999999E-3</v>
      </c>
      <c r="E16" s="315">
        <v>2.3E-3</v>
      </c>
      <c r="F16" s="310"/>
      <c r="G16" s="310"/>
      <c r="H16" s="310"/>
      <c r="I16" s="301"/>
      <c r="J16" s="310"/>
      <c r="K16" s="310"/>
      <c r="L16" s="311"/>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c r="CQ16" s="305"/>
      <c r="CR16" s="305"/>
      <c r="CS16" s="305"/>
    </row>
    <row r="17" spans="1:97" s="307" customFormat="1" x14ac:dyDescent="0.25">
      <c r="A17" s="305"/>
      <c r="B17" s="308"/>
      <c r="C17" s="318" t="s">
        <v>1466</v>
      </c>
      <c r="D17" s="319">
        <v>1.37E-2</v>
      </c>
      <c r="E17" s="315">
        <v>6.7999999999999996E-3</v>
      </c>
      <c r="F17" s="310"/>
      <c r="G17" s="310"/>
      <c r="H17" s="310"/>
      <c r="I17" s="301"/>
      <c r="J17" s="310"/>
      <c r="K17" s="310"/>
      <c r="L17" s="311"/>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5"/>
      <c r="CI17" s="305"/>
      <c r="CJ17" s="305"/>
      <c r="CK17" s="305"/>
      <c r="CL17" s="305"/>
      <c r="CM17" s="305"/>
      <c r="CN17" s="305"/>
      <c r="CO17" s="305"/>
      <c r="CP17" s="305"/>
      <c r="CQ17" s="305"/>
      <c r="CR17" s="305"/>
      <c r="CS17" s="305"/>
    </row>
    <row r="18" spans="1:97" s="307" customFormat="1" x14ac:dyDescent="0.25">
      <c r="A18" s="305"/>
      <c r="B18" s="308"/>
      <c r="C18" s="318" t="s">
        <v>1467</v>
      </c>
      <c r="D18" s="319">
        <v>5.4999999999999997E-3</v>
      </c>
      <c r="E18" s="315">
        <v>2.7000000000000001E-3</v>
      </c>
      <c r="F18" s="310"/>
      <c r="G18" s="310"/>
      <c r="H18" s="310"/>
      <c r="I18" s="301"/>
      <c r="J18" s="310"/>
      <c r="K18" s="310"/>
      <c r="L18" s="311"/>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row>
    <row r="19" spans="1:97" s="307" customFormat="1" x14ac:dyDescent="0.25">
      <c r="A19" s="305"/>
      <c r="B19" s="308"/>
      <c r="C19" s="318" t="s">
        <v>1468</v>
      </c>
      <c r="D19" s="319">
        <v>5.7999999999999996E-3</v>
      </c>
      <c r="E19" s="315">
        <v>2.8999999999999998E-3</v>
      </c>
      <c r="F19" s="310"/>
      <c r="G19" s="310"/>
      <c r="H19" s="310"/>
      <c r="I19" s="301"/>
      <c r="J19" s="310"/>
      <c r="K19" s="310"/>
      <c r="L19" s="311"/>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5"/>
      <c r="CH19" s="305"/>
      <c r="CI19" s="305"/>
      <c r="CJ19" s="305"/>
      <c r="CK19" s="305"/>
      <c r="CL19" s="305"/>
      <c r="CM19" s="305"/>
      <c r="CN19" s="305"/>
      <c r="CO19" s="305"/>
      <c r="CP19" s="305"/>
      <c r="CQ19" s="305"/>
      <c r="CR19" s="305"/>
      <c r="CS19" s="305"/>
    </row>
    <row r="20" spans="1:97" s="307" customFormat="1" x14ac:dyDescent="0.25">
      <c r="A20" s="305"/>
      <c r="B20" s="308"/>
      <c r="C20" s="318" t="s">
        <v>1469</v>
      </c>
      <c r="D20" s="315">
        <v>0.03</v>
      </c>
      <c r="E20" s="320">
        <v>1.4800000000000001E-2</v>
      </c>
      <c r="F20" s="310"/>
      <c r="G20" s="310"/>
      <c r="H20" s="310"/>
      <c r="I20" s="301"/>
      <c r="J20" s="310"/>
      <c r="K20" s="310"/>
      <c r="L20" s="311"/>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5"/>
      <c r="BZ20" s="305"/>
      <c r="CA20" s="305"/>
      <c r="CB20" s="305"/>
      <c r="CC20" s="305"/>
      <c r="CD20" s="305"/>
      <c r="CE20" s="305"/>
      <c r="CF20" s="305"/>
      <c r="CG20" s="305"/>
      <c r="CH20" s="305"/>
      <c r="CI20" s="305"/>
      <c r="CJ20" s="305"/>
      <c r="CK20" s="305"/>
      <c r="CL20" s="305"/>
      <c r="CM20" s="305"/>
      <c r="CN20" s="305"/>
      <c r="CO20" s="305"/>
      <c r="CP20" s="305"/>
      <c r="CQ20" s="305"/>
      <c r="CR20" s="305"/>
      <c r="CS20" s="305"/>
    </row>
    <row r="21" spans="1:97" s="307" customFormat="1" x14ac:dyDescent="0.25">
      <c r="A21" s="305"/>
      <c r="B21" s="308"/>
      <c r="C21" s="321" t="s">
        <v>1601</v>
      </c>
      <c r="D21" s="322">
        <f>D19+D20</f>
        <v>3.5799999999999998E-2</v>
      </c>
      <c r="E21" s="322">
        <f>E19+E20</f>
        <v>1.77E-2</v>
      </c>
      <c r="F21" s="310"/>
      <c r="G21" s="310"/>
      <c r="H21" s="310"/>
      <c r="I21" s="301"/>
      <c r="J21" s="310"/>
      <c r="K21" s="310"/>
      <c r="L21" s="311"/>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305"/>
      <c r="CD21" s="305"/>
      <c r="CE21" s="305"/>
      <c r="CF21" s="305"/>
      <c r="CG21" s="305"/>
      <c r="CH21" s="305"/>
      <c r="CI21" s="305"/>
      <c r="CJ21" s="305"/>
      <c r="CK21" s="305"/>
      <c r="CL21" s="305"/>
      <c r="CM21" s="305"/>
      <c r="CN21" s="305"/>
      <c r="CO21" s="305"/>
      <c r="CP21" s="305"/>
      <c r="CQ21" s="305"/>
      <c r="CR21" s="305"/>
      <c r="CS21" s="305"/>
    </row>
    <row r="22" spans="1:97" s="307" customFormat="1" ht="12.75" x14ac:dyDescent="0.2">
      <c r="A22" s="305"/>
      <c r="B22" s="308"/>
      <c r="C22" s="309"/>
      <c r="D22" s="309"/>
      <c r="E22" s="310"/>
      <c r="F22" s="310"/>
      <c r="G22" s="310"/>
      <c r="H22" s="310"/>
      <c r="I22" s="310"/>
      <c r="J22" s="310"/>
      <c r="K22" s="310"/>
      <c r="L22" s="311"/>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5"/>
      <c r="BZ22" s="305"/>
      <c r="CA22" s="305"/>
      <c r="CB22" s="305"/>
      <c r="CC22" s="305"/>
      <c r="CD22" s="305"/>
      <c r="CE22" s="305"/>
      <c r="CF22" s="305"/>
      <c r="CG22" s="305"/>
      <c r="CH22" s="305"/>
      <c r="CI22" s="305"/>
      <c r="CJ22" s="305"/>
      <c r="CK22" s="305"/>
      <c r="CL22" s="305"/>
      <c r="CM22" s="305"/>
      <c r="CN22" s="305"/>
      <c r="CO22" s="305"/>
      <c r="CP22" s="305"/>
      <c r="CQ22" s="305"/>
      <c r="CR22" s="305"/>
      <c r="CS22" s="305"/>
    </row>
    <row r="23" spans="1:97" x14ac:dyDescent="0.25">
      <c r="B23" s="308"/>
      <c r="C23" s="323"/>
      <c r="D23" s="323"/>
      <c r="E23" s="301"/>
      <c r="F23" s="301"/>
      <c r="G23" s="301"/>
      <c r="H23" s="301"/>
      <c r="I23" s="301"/>
      <c r="J23" s="301"/>
      <c r="K23" s="301"/>
      <c r="L23" s="302"/>
    </row>
    <row r="24" spans="1:97" x14ac:dyDescent="0.25">
      <c r="B24" s="308" t="s">
        <v>1470</v>
      </c>
      <c r="C24" s="313" t="s">
        <v>1486</v>
      </c>
      <c r="D24" s="324"/>
      <c r="E24" s="301"/>
      <c r="F24" s="301"/>
      <c r="G24" s="301"/>
      <c r="H24" s="301"/>
      <c r="I24" s="301"/>
      <c r="J24" s="301"/>
      <c r="K24" s="301"/>
      <c r="L24" s="302"/>
    </row>
    <row r="25" spans="1:97" x14ac:dyDescent="0.25">
      <c r="B25" s="308"/>
      <c r="C25" s="325"/>
      <c r="D25" s="324"/>
      <c r="E25" s="301"/>
      <c r="F25" s="301"/>
      <c r="G25" s="301"/>
      <c r="H25" s="301"/>
      <c r="I25" s="301"/>
      <c r="J25" s="301"/>
      <c r="K25" s="301"/>
      <c r="L25" s="302"/>
    </row>
    <row r="26" spans="1:97" ht="39" thickBot="1" x14ac:dyDescent="0.3">
      <c r="B26" s="308"/>
      <c r="C26" s="178" t="s">
        <v>1471</v>
      </c>
      <c r="D26" s="178" t="s">
        <v>0</v>
      </c>
      <c r="E26" s="224" t="s">
        <v>1598</v>
      </c>
      <c r="F26" s="224" t="s">
        <v>1599</v>
      </c>
      <c r="G26" s="326"/>
      <c r="H26" s="323"/>
      <c r="I26" s="327"/>
      <c r="J26" s="328"/>
      <c r="K26" s="329"/>
      <c r="L26" s="302"/>
    </row>
    <row r="27" spans="1:97" x14ac:dyDescent="0.25">
      <c r="B27" s="308"/>
      <c r="C27" s="330"/>
      <c r="D27" s="187" t="s">
        <v>560</v>
      </c>
      <c r="E27" s="558">
        <f>SUM(D16:D20)</f>
        <v>5.96E-2</v>
      </c>
      <c r="F27" s="558">
        <f>SUM(E16:E20)</f>
        <v>2.9500000000000002E-2</v>
      </c>
      <c r="G27" s="332"/>
      <c r="H27" s="333"/>
      <c r="I27" s="301"/>
      <c r="J27" s="301"/>
      <c r="K27" s="301"/>
      <c r="L27" s="302"/>
    </row>
    <row r="28" spans="1:97" x14ac:dyDescent="0.25">
      <c r="B28" s="308"/>
      <c r="C28" s="334"/>
      <c r="D28" s="187"/>
      <c r="E28" s="335"/>
      <c r="F28" s="335"/>
      <c r="G28" s="332"/>
      <c r="H28" s="332"/>
      <c r="I28" s="301"/>
      <c r="J28" s="301"/>
      <c r="K28" s="301"/>
      <c r="L28" s="302"/>
    </row>
    <row r="29" spans="1:97" x14ac:dyDescent="0.25">
      <c r="B29" s="308"/>
      <c r="C29" s="336"/>
      <c r="D29" s="187"/>
      <c r="E29" s="335"/>
      <c r="F29" s="335"/>
      <c r="G29" s="332"/>
      <c r="H29" s="332"/>
      <c r="I29" s="301"/>
      <c r="J29" s="301"/>
      <c r="K29" s="301"/>
      <c r="L29" s="302"/>
    </row>
    <row r="30" spans="1:97" x14ac:dyDescent="0.25">
      <c r="B30" s="308"/>
      <c r="C30" s="323"/>
      <c r="D30" s="323"/>
      <c r="E30" s="301"/>
      <c r="F30" s="301"/>
      <c r="G30" s="301"/>
      <c r="H30" s="301"/>
      <c r="I30" s="301"/>
      <c r="J30" s="301"/>
      <c r="K30" s="301"/>
      <c r="L30" s="302"/>
    </row>
    <row r="31" spans="1:97" x14ac:dyDescent="0.25">
      <c r="B31" s="308"/>
      <c r="C31" s="323"/>
      <c r="D31" s="323"/>
      <c r="E31" s="301"/>
      <c r="F31" s="301"/>
      <c r="G31" s="301"/>
      <c r="H31" s="301"/>
      <c r="I31" s="301"/>
      <c r="J31" s="301"/>
      <c r="K31" s="301"/>
      <c r="L31" s="302"/>
    </row>
    <row r="32" spans="1:97" s="307" customFormat="1" ht="12.75" x14ac:dyDescent="0.2">
      <c r="A32" s="305"/>
      <c r="B32" s="308" t="s">
        <v>1472</v>
      </c>
      <c r="C32" s="313" t="s">
        <v>1602</v>
      </c>
      <c r="D32" s="309"/>
      <c r="E32" s="310"/>
      <c r="F32" s="310"/>
      <c r="G32" s="310"/>
      <c r="H32" s="310"/>
      <c r="I32" s="310"/>
      <c r="J32" s="310"/>
      <c r="K32" s="310"/>
      <c r="L32" s="311"/>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305"/>
      <c r="CH32" s="305"/>
      <c r="CI32" s="305"/>
      <c r="CJ32" s="305"/>
      <c r="CK32" s="305"/>
      <c r="CL32" s="305"/>
      <c r="CM32" s="305"/>
      <c r="CN32" s="305"/>
      <c r="CO32" s="305"/>
      <c r="CP32" s="305"/>
      <c r="CQ32" s="305"/>
      <c r="CR32" s="305"/>
      <c r="CS32" s="305"/>
    </row>
    <row r="33" spans="2:12" x14ac:dyDescent="0.25">
      <c r="B33" s="308"/>
      <c r="C33" s="323"/>
      <c r="D33" s="323"/>
      <c r="E33" s="301"/>
      <c r="F33" s="301"/>
      <c r="G33" s="301"/>
      <c r="H33" s="301"/>
      <c r="I33" s="301"/>
      <c r="J33" s="301"/>
      <c r="K33" s="301"/>
      <c r="L33" s="302"/>
    </row>
    <row r="34" spans="2:12" ht="38.25" x14ac:dyDescent="0.25">
      <c r="B34" s="308"/>
      <c r="C34" s="663" t="s">
        <v>1603</v>
      </c>
      <c r="D34" s="663"/>
      <c r="E34" s="224" t="s">
        <v>1598</v>
      </c>
      <c r="F34" s="301"/>
      <c r="G34" s="301"/>
      <c r="H34" s="301"/>
      <c r="I34" s="301"/>
      <c r="J34" s="301"/>
      <c r="K34" s="301"/>
      <c r="L34" s="302"/>
    </row>
    <row r="35" spans="2:12" x14ac:dyDescent="0.25">
      <c r="B35" s="308"/>
      <c r="C35" s="660" t="s">
        <v>560</v>
      </c>
      <c r="D35" s="661"/>
      <c r="E35" s="337">
        <f>SUM(E36:E49)</f>
        <v>0.97950000000000015</v>
      </c>
      <c r="F35" s="301"/>
      <c r="G35" s="301"/>
      <c r="H35" s="301"/>
      <c r="I35" s="301"/>
      <c r="J35" s="301"/>
      <c r="K35" s="301"/>
      <c r="L35" s="302"/>
    </row>
    <row r="36" spans="2:12" x14ac:dyDescent="0.25">
      <c r="B36" s="308"/>
      <c r="C36" s="658" t="s">
        <v>1371</v>
      </c>
      <c r="D36" s="659" t="s">
        <v>1371</v>
      </c>
      <c r="E36" s="338">
        <v>9.0399999999999994E-2</v>
      </c>
      <c r="F36" s="301"/>
      <c r="G36" s="301"/>
      <c r="H36" s="301"/>
      <c r="I36" s="301"/>
      <c r="J36" s="301"/>
      <c r="K36" s="301"/>
      <c r="L36" s="302"/>
    </row>
    <row r="37" spans="2:12" x14ac:dyDescent="0.25">
      <c r="B37" s="308"/>
      <c r="C37" s="658" t="s">
        <v>1372</v>
      </c>
      <c r="D37" s="659" t="s">
        <v>1372</v>
      </c>
      <c r="E37" s="338">
        <v>2.41E-2</v>
      </c>
      <c r="F37" s="301"/>
      <c r="G37" s="301"/>
      <c r="H37" s="301"/>
      <c r="I37" s="301"/>
      <c r="J37" s="301"/>
      <c r="K37" s="301"/>
      <c r="L37" s="302"/>
    </row>
    <row r="38" spans="2:12" x14ac:dyDescent="0.25">
      <c r="B38" s="308"/>
      <c r="C38" s="658" t="s">
        <v>1373</v>
      </c>
      <c r="D38" s="659" t="s">
        <v>1373</v>
      </c>
      <c r="E38" s="338">
        <v>2.7900000000000001E-2</v>
      </c>
      <c r="F38" s="301"/>
      <c r="G38" s="301"/>
      <c r="H38" s="301"/>
      <c r="I38" s="301"/>
      <c r="J38" s="301"/>
      <c r="K38" s="301"/>
      <c r="L38" s="302"/>
    </row>
    <row r="39" spans="2:12" x14ac:dyDescent="0.25">
      <c r="B39" s="308"/>
      <c r="C39" s="658" t="s">
        <v>1374</v>
      </c>
      <c r="D39" s="659" t="s">
        <v>1374</v>
      </c>
      <c r="E39" s="338">
        <v>2.9399999999999999E-2</v>
      </c>
      <c r="F39" s="301"/>
      <c r="G39" s="301"/>
      <c r="H39" s="301"/>
      <c r="I39" s="301"/>
      <c r="J39" s="301"/>
      <c r="K39" s="301"/>
      <c r="L39" s="302"/>
    </row>
    <row r="40" spans="2:12" x14ac:dyDescent="0.25">
      <c r="B40" s="308"/>
      <c r="C40" s="658" t="s">
        <v>1360</v>
      </c>
      <c r="D40" s="659" t="s">
        <v>1360</v>
      </c>
      <c r="E40" s="338">
        <v>1.6000000000000001E-3</v>
      </c>
      <c r="F40" s="301"/>
      <c r="G40" s="301"/>
      <c r="H40" s="301"/>
      <c r="I40" s="301"/>
      <c r="J40" s="301"/>
      <c r="K40" s="301"/>
      <c r="L40" s="302"/>
    </row>
    <row r="41" spans="2:12" x14ac:dyDescent="0.25">
      <c r="B41" s="308"/>
      <c r="C41" s="658" t="s">
        <v>1361</v>
      </c>
      <c r="D41" s="659" t="s">
        <v>1361</v>
      </c>
      <c r="E41" s="338">
        <v>4.5999999999999999E-2</v>
      </c>
      <c r="F41" s="301"/>
      <c r="G41" s="301"/>
      <c r="H41" s="301"/>
      <c r="I41" s="301"/>
      <c r="J41" s="301"/>
      <c r="K41" s="301"/>
      <c r="L41" s="302"/>
    </row>
    <row r="42" spans="2:12" x14ac:dyDescent="0.25">
      <c r="B42" s="308"/>
      <c r="C42" s="658" t="s">
        <v>1362</v>
      </c>
      <c r="D42" s="659" t="s">
        <v>1362</v>
      </c>
      <c r="E42" s="338">
        <v>8.8800000000000004E-2</v>
      </c>
      <c r="F42" s="301"/>
      <c r="G42" s="301"/>
      <c r="H42" s="301"/>
      <c r="I42" s="301"/>
      <c r="J42" s="301"/>
      <c r="K42" s="301"/>
      <c r="L42" s="302"/>
    </row>
    <row r="43" spans="2:12" x14ac:dyDescent="0.25">
      <c r="B43" s="308"/>
      <c r="C43" s="658" t="s">
        <v>1363</v>
      </c>
      <c r="D43" s="659" t="s">
        <v>1363</v>
      </c>
      <c r="E43" s="338">
        <v>0.28599999999999998</v>
      </c>
      <c r="F43" s="301"/>
      <c r="G43" s="301"/>
      <c r="H43" s="301"/>
      <c r="I43" s="301"/>
      <c r="J43" s="301"/>
      <c r="K43" s="301"/>
      <c r="L43" s="302"/>
    </row>
    <row r="44" spans="2:12" x14ac:dyDescent="0.25">
      <c r="B44" s="308"/>
      <c r="C44" s="658" t="s">
        <v>1364</v>
      </c>
      <c r="D44" s="659" t="s">
        <v>1364</v>
      </c>
      <c r="E44" s="338">
        <v>4.9200000000000001E-2</v>
      </c>
      <c r="F44" s="301"/>
      <c r="G44" s="301"/>
      <c r="H44" s="301"/>
      <c r="I44" s="301"/>
      <c r="J44" s="301"/>
      <c r="K44" s="301"/>
      <c r="L44" s="302"/>
    </row>
    <row r="45" spans="2:12" x14ac:dyDescent="0.25">
      <c r="B45" s="308"/>
      <c r="C45" s="658" t="s">
        <v>1365</v>
      </c>
      <c r="D45" s="659" t="s">
        <v>1365</v>
      </c>
      <c r="E45" s="338">
        <v>8.2400000000000001E-2</v>
      </c>
      <c r="F45" s="301"/>
      <c r="G45" s="301"/>
      <c r="H45" s="301"/>
      <c r="I45" s="301"/>
      <c r="J45" s="301"/>
      <c r="K45" s="301"/>
      <c r="L45" s="302"/>
    </row>
    <row r="46" spans="2:12" x14ac:dyDescent="0.25">
      <c r="B46" s="308"/>
      <c r="C46" s="658" t="s">
        <v>1366</v>
      </c>
      <c r="D46" s="659" t="s">
        <v>1366</v>
      </c>
      <c r="E46" s="339">
        <v>0.1084</v>
      </c>
      <c r="F46" s="301"/>
      <c r="G46" s="301"/>
      <c r="H46" s="301"/>
      <c r="I46" s="301"/>
      <c r="J46" s="301"/>
      <c r="K46" s="301"/>
      <c r="L46" s="302"/>
    </row>
    <row r="47" spans="2:12" x14ac:dyDescent="0.25">
      <c r="B47" s="308"/>
      <c r="C47" s="658" t="s">
        <v>1375</v>
      </c>
      <c r="D47" s="659" t="s">
        <v>1375</v>
      </c>
      <c r="E47" s="338">
        <v>9.5999999999999992E-3</v>
      </c>
      <c r="F47" s="301"/>
      <c r="G47" s="301"/>
      <c r="H47" s="301"/>
      <c r="I47" s="301"/>
      <c r="J47" s="301"/>
      <c r="K47" s="301"/>
      <c r="L47" s="302"/>
    </row>
    <row r="48" spans="2:12" x14ac:dyDescent="0.25">
      <c r="B48" s="308"/>
      <c r="C48" s="658" t="s">
        <v>1367</v>
      </c>
      <c r="D48" s="659" t="s">
        <v>1367</v>
      </c>
      <c r="E48" s="338">
        <v>4.6100000000000002E-2</v>
      </c>
      <c r="F48" s="301"/>
      <c r="G48" s="301"/>
      <c r="H48" s="301"/>
      <c r="I48" s="301"/>
      <c r="J48" s="301"/>
      <c r="K48" s="301"/>
      <c r="L48" s="302"/>
    </row>
    <row r="49" spans="1:97" x14ac:dyDescent="0.25">
      <c r="B49" s="308"/>
      <c r="C49" s="658" t="s">
        <v>1368</v>
      </c>
      <c r="D49" s="659" t="s">
        <v>1368</v>
      </c>
      <c r="E49" s="338">
        <v>8.9599999999999999E-2</v>
      </c>
      <c r="F49" s="301"/>
      <c r="G49" s="301"/>
      <c r="H49" s="301"/>
      <c r="I49" s="301"/>
      <c r="J49" s="301"/>
      <c r="K49" s="301"/>
      <c r="L49" s="302"/>
    </row>
    <row r="50" spans="1:97" x14ac:dyDescent="0.25">
      <c r="B50" s="308"/>
      <c r="C50" s="660" t="s">
        <v>544</v>
      </c>
      <c r="D50" s="661"/>
      <c r="E50" s="337">
        <f>SUM(E51:E53)</f>
        <v>1.9200000000000002E-2</v>
      </c>
      <c r="F50" s="301"/>
      <c r="G50" s="301"/>
      <c r="H50" s="301"/>
      <c r="I50" s="301"/>
      <c r="J50" s="301"/>
      <c r="K50" s="301"/>
      <c r="L50" s="302"/>
    </row>
    <row r="51" spans="1:97" x14ac:dyDescent="0.25">
      <c r="B51" s="308"/>
      <c r="C51" s="658" t="s">
        <v>1604</v>
      </c>
      <c r="D51" s="659"/>
      <c r="E51" s="338">
        <v>1.92E-3</v>
      </c>
      <c r="F51" s="301"/>
      <c r="G51" s="301"/>
      <c r="H51" s="301"/>
      <c r="I51" s="301"/>
      <c r="J51" s="301"/>
      <c r="K51" s="301"/>
      <c r="L51" s="302"/>
    </row>
    <row r="52" spans="1:97" x14ac:dyDescent="0.25">
      <c r="B52" s="308"/>
      <c r="C52" s="658" t="s">
        <v>1605</v>
      </c>
      <c r="D52" s="659"/>
      <c r="E52" s="338">
        <v>1.056E-2</v>
      </c>
      <c r="F52" s="301"/>
      <c r="G52" s="301"/>
      <c r="H52" s="301"/>
      <c r="I52" s="301"/>
      <c r="J52" s="301"/>
      <c r="K52" s="301"/>
      <c r="L52" s="302"/>
    </row>
    <row r="53" spans="1:97" x14ac:dyDescent="0.25">
      <c r="B53" s="308"/>
      <c r="C53" s="658" t="s">
        <v>1606</v>
      </c>
      <c r="D53" s="659"/>
      <c r="E53" s="338">
        <v>6.7200000000000003E-3</v>
      </c>
      <c r="F53" s="301"/>
      <c r="G53" s="301"/>
      <c r="H53" s="301"/>
      <c r="I53" s="301"/>
      <c r="J53" s="301"/>
      <c r="K53" s="301"/>
      <c r="L53" s="302"/>
    </row>
    <row r="54" spans="1:97" x14ac:dyDescent="0.25">
      <c r="B54" s="308"/>
      <c r="C54" s="660" t="s">
        <v>566</v>
      </c>
      <c r="D54" s="661"/>
      <c r="E54" s="337">
        <v>1.2999999999999999E-3</v>
      </c>
      <c r="F54" s="301"/>
      <c r="G54" s="301"/>
      <c r="H54" s="301"/>
      <c r="I54" s="301"/>
      <c r="J54" s="301"/>
      <c r="K54" s="301"/>
      <c r="L54" s="302"/>
    </row>
    <row r="55" spans="1:97" x14ac:dyDescent="0.25">
      <c r="B55" s="308"/>
      <c r="C55" s="323"/>
      <c r="D55" s="323"/>
      <c r="E55" s="301"/>
      <c r="F55" s="301"/>
      <c r="G55" s="301"/>
      <c r="H55" s="301"/>
      <c r="I55" s="301"/>
      <c r="J55" s="301"/>
      <c r="K55" s="301"/>
      <c r="L55" s="302"/>
    </row>
    <row r="56" spans="1:97" x14ac:dyDescent="0.25">
      <c r="B56" s="308"/>
      <c r="C56" s="301"/>
      <c r="D56" s="301"/>
      <c r="E56" s="301"/>
      <c r="F56" s="301"/>
      <c r="G56" s="301"/>
      <c r="H56" s="301"/>
      <c r="I56" s="301"/>
      <c r="J56" s="301"/>
      <c r="K56" s="301"/>
      <c r="L56" s="302"/>
    </row>
    <row r="57" spans="1:97" s="343" customFormat="1" ht="12.75" x14ac:dyDescent="0.2">
      <c r="A57" s="340"/>
      <c r="B57" s="308" t="s">
        <v>1476</v>
      </c>
      <c r="C57" s="341" t="s">
        <v>1607</v>
      </c>
      <c r="D57" s="324"/>
      <c r="E57" s="324"/>
      <c r="F57" s="324"/>
      <c r="G57" s="324"/>
      <c r="H57" s="324"/>
      <c r="I57" s="324"/>
      <c r="J57" s="324"/>
      <c r="K57" s="324"/>
      <c r="L57" s="342"/>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0"/>
      <c r="BJ57" s="340"/>
      <c r="BK57" s="340"/>
      <c r="BL57" s="340"/>
      <c r="BM57" s="340"/>
      <c r="BN57" s="340"/>
      <c r="BO57" s="340"/>
      <c r="BP57" s="340"/>
      <c r="BQ57" s="340"/>
      <c r="BR57" s="340"/>
      <c r="BS57" s="340"/>
      <c r="BT57" s="340"/>
      <c r="BU57" s="340"/>
      <c r="BV57" s="340"/>
      <c r="BW57" s="340"/>
      <c r="BX57" s="340"/>
      <c r="BY57" s="340"/>
      <c r="BZ57" s="340"/>
      <c r="CA57" s="340"/>
      <c r="CB57" s="340"/>
      <c r="CC57" s="340"/>
      <c r="CD57" s="340"/>
      <c r="CE57" s="340"/>
      <c r="CF57" s="340"/>
      <c r="CG57" s="340"/>
      <c r="CH57" s="340"/>
      <c r="CI57" s="340"/>
      <c r="CJ57" s="340"/>
      <c r="CK57" s="340"/>
      <c r="CL57" s="340"/>
      <c r="CM57" s="340"/>
      <c r="CN57" s="340"/>
      <c r="CO57" s="340"/>
      <c r="CP57" s="340"/>
      <c r="CQ57" s="340"/>
      <c r="CR57" s="340"/>
      <c r="CS57" s="340"/>
    </row>
    <row r="58" spans="1:97" x14ac:dyDescent="0.25">
      <c r="B58" s="308"/>
      <c r="C58" s="301"/>
      <c r="D58" s="301"/>
      <c r="E58" s="301"/>
      <c r="F58" s="301"/>
      <c r="G58" s="301"/>
      <c r="H58" s="344"/>
      <c r="I58" s="344"/>
      <c r="J58" s="301"/>
      <c r="K58" s="301"/>
      <c r="L58" s="302"/>
    </row>
    <row r="59" spans="1:97" s="343" customFormat="1" ht="12.75" x14ac:dyDescent="0.2">
      <c r="A59" s="340"/>
      <c r="B59" s="308"/>
      <c r="C59" s="345" t="s">
        <v>1608</v>
      </c>
      <c r="D59" s="324"/>
      <c r="E59" s="324"/>
      <c r="F59" s="324"/>
      <c r="G59" s="324"/>
      <c r="H59" s="346"/>
      <c r="I59" s="346"/>
      <c r="J59" s="324"/>
      <c r="K59" s="324"/>
      <c r="L59" s="342"/>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40"/>
      <c r="BA59" s="340"/>
      <c r="BB59" s="340"/>
      <c r="BC59" s="340"/>
      <c r="BD59" s="340"/>
      <c r="BE59" s="340"/>
      <c r="BF59" s="340"/>
      <c r="BG59" s="340"/>
      <c r="BH59" s="340"/>
      <c r="BI59" s="340"/>
      <c r="BJ59" s="340"/>
      <c r="BK59" s="340"/>
      <c r="BL59" s="340"/>
      <c r="BM59" s="340"/>
      <c r="BN59" s="340"/>
      <c r="BO59" s="340"/>
      <c r="BP59" s="340"/>
      <c r="BQ59" s="340"/>
      <c r="BR59" s="340"/>
      <c r="BS59" s="340"/>
      <c r="BT59" s="340"/>
      <c r="BU59" s="340"/>
      <c r="BV59" s="340"/>
      <c r="BW59" s="340"/>
      <c r="BX59" s="340"/>
      <c r="BY59" s="340"/>
      <c r="BZ59" s="340"/>
      <c r="CA59" s="340"/>
      <c r="CB59" s="340"/>
      <c r="CC59" s="340"/>
      <c r="CD59" s="340"/>
      <c r="CE59" s="340"/>
      <c r="CF59" s="340"/>
      <c r="CG59" s="340"/>
      <c r="CH59" s="340"/>
      <c r="CI59" s="340"/>
      <c r="CJ59" s="340"/>
      <c r="CK59" s="340"/>
      <c r="CL59" s="340"/>
      <c r="CM59" s="340"/>
      <c r="CN59" s="340"/>
      <c r="CO59" s="340"/>
      <c r="CP59" s="340"/>
      <c r="CQ59" s="340"/>
      <c r="CR59" s="340"/>
      <c r="CS59" s="340"/>
    </row>
    <row r="60" spans="1:97" s="343" customFormat="1" ht="12.75" x14ac:dyDescent="0.2">
      <c r="A60" s="340"/>
      <c r="B60" s="308"/>
      <c r="C60" s="341"/>
      <c r="D60" s="324"/>
      <c r="E60" s="324"/>
      <c r="F60" s="324"/>
      <c r="G60" s="324"/>
      <c r="H60" s="346"/>
      <c r="I60" s="346"/>
      <c r="J60" s="324"/>
      <c r="K60" s="324"/>
      <c r="L60" s="342"/>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40"/>
      <c r="BA60" s="340"/>
      <c r="BB60" s="340"/>
      <c r="BC60" s="340"/>
      <c r="BD60" s="340"/>
      <c r="BE60" s="340"/>
      <c r="BF60" s="340"/>
      <c r="BG60" s="340"/>
      <c r="BH60" s="340"/>
      <c r="BI60" s="340"/>
      <c r="BJ60" s="340"/>
      <c r="BK60" s="340"/>
      <c r="BL60" s="340"/>
      <c r="BM60" s="340"/>
      <c r="BN60" s="340"/>
      <c r="BO60" s="340"/>
      <c r="BP60" s="340"/>
      <c r="BQ60" s="340"/>
      <c r="BR60" s="340"/>
      <c r="BS60" s="340"/>
      <c r="BT60" s="340"/>
      <c r="BU60" s="340"/>
      <c r="BV60" s="340"/>
      <c r="BW60" s="340"/>
      <c r="BX60" s="340"/>
      <c r="BY60" s="340"/>
      <c r="BZ60" s="340"/>
      <c r="CA60" s="340"/>
      <c r="CB60" s="340"/>
      <c r="CC60" s="340"/>
      <c r="CD60" s="340"/>
      <c r="CE60" s="340"/>
      <c r="CF60" s="340"/>
      <c r="CG60" s="340"/>
      <c r="CH60" s="340"/>
      <c r="CI60" s="340"/>
      <c r="CJ60" s="340"/>
      <c r="CK60" s="340"/>
      <c r="CL60" s="340"/>
      <c r="CM60" s="340"/>
      <c r="CN60" s="340"/>
      <c r="CO60" s="340"/>
      <c r="CP60" s="340"/>
      <c r="CQ60" s="340"/>
      <c r="CR60" s="340"/>
      <c r="CS60" s="340"/>
    </row>
    <row r="61" spans="1:97" s="343" customFormat="1" ht="12.75" x14ac:dyDescent="0.2">
      <c r="A61" s="340"/>
      <c r="B61" s="308"/>
      <c r="C61" s="649" t="s">
        <v>1609</v>
      </c>
      <c r="D61" s="649"/>
      <c r="E61" s="347">
        <v>0.7208</v>
      </c>
      <c r="F61" s="324"/>
      <c r="G61" s="324"/>
      <c r="H61" s="324"/>
      <c r="I61" s="324"/>
      <c r="J61" s="324"/>
      <c r="K61" s="324"/>
      <c r="L61" s="342"/>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c r="AJ61" s="340"/>
      <c r="AK61" s="340"/>
      <c r="AL61" s="340"/>
      <c r="AM61" s="340"/>
      <c r="AN61" s="340"/>
      <c r="AO61" s="340"/>
      <c r="AP61" s="340"/>
      <c r="AQ61" s="340"/>
      <c r="AR61" s="340"/>
      <c r="AS61" s="340"/>
      <c r="AT61" s="340"/>
      <c r="AU61" s="340"/>
      <c r="AV61" s="340"/>
      <c r="AW61" s="340"/>
      <c r="AX61" s="340"/>
      <c r="AY61" s="340"/>
      <c r="AZ61" s="340"/>
      <c r="BA61" s="340"/>
      <c r="BB61" s="340"/>
      <c r="BC61" s="340"/>
      <c r="BD61" s="340"/>
      <c r="BE61" s="340"/>
      <c r="BF61" s="340"/>
      <c r="BG61" s="340"/>
      <c r="BH61" s="340"/>
      <c r="BI61" s="340"/>
      <c r="BJ61" s="340"/>
      <c r="BK61" s="340"/>
      <c r="BL61" s="340"/>
      <c r="BM61" s="340"/>
      <c r="BN61" s="340"/>
      <c r="BO61" s="340"/>
      <c r="BP61" s="340"/>
      <c r="BQ61" s="340"/>
      <c r="BR61" s="340"/>
      <c r="BS61" s="340"/>
      <c r="BT61" s="340"/>
      <c r="BU61" s="340"/>
      <c r="BV61" s="340"/>
      <c r="BW61" s="340"/>
      <c r="BX61" s="340"/>
      <c r="BY61" s="340"/>
      <c r="BZ61" s="340"/>
      <c r="CA61" s="340"/>
      <c r="CB61" s="340"/>
      <c r="CC61" s="340"/>
      <c r="CD61" s="340"/>
      <c r="CE61" s="340"/>
      <c r="CF61" s="340"/>
      <c r="CG61" s="340"/>
      <c r="CH61" s="340"/>
      <c r="CI61" s="340"/>
      <c r="CJ61" s="340"/>
      <c r="CK61" s="340"/>
      <c r="CL61" s="340"/>
      <c r="CM61" s="340"/>
      <c r="CN61" s="340"/>
      <c r="CO61" s="340"/>
      <c r="CP61" s="340"/>
      <c r="CQ61" s="340"/>
      <c r="CR61" s="340"/>
      <c r="CS61" s="340"/>
    </row>
    <row r="62" spans="1:97" x14ac:dyDescent="0.25">
      <c r="B62" s="308"/>
      <c r="C62" s="301"/>
      <c r="D62" s="301"/>
      <c r="E62" s="301"/>
      <c r="F62" s="657"/>
      <c r="G62" s="657"/>
      <c r="H62" s="324"/>
      <c r="I62" s="324"/>
      <c r="J62" s="301"/>
      <c r="K62" s="301"/>
      <c r="L62" s="302"/>
    </row>
    <row r="63" spans="1:97" ht="38.25" x14ac:dyDescent="0.25">
      <c r="B63" s="308"/>
      <c r="C63" s="647" t="s">
        <v>1610</v>
      </c>
      <c r="D63" s="647"/>
      <c r="E63" s="224" t="s">
        <v>1598</v>
      </c>
      <c r="F63" s="333"/>
      <c r="G63" s="333"/>
      <c r="H63" s="324"/>
      <c r="I63" s="324"/>
      <c r="J63" s="301"/>
      <c r="K63" s="328"/>
      <c r="L63" s="302"/>
    </row>
    <row r="64" spans="1:97" x14ac:dyDescent="0.25">
      <c r="B64" s="308"/>
      <c r="C64" s="648" t="s">
        <v>1611</v>
      </c>
      <c r="D64" s="187" t="s">
        <v>1612</v>
      </c>
      <c r="E64" s="566">
        <v>0.11498400179006814</v>
      </c>
      <c r="F64" s="332"/>
      <c r="G64" s="332"/>
      <c r="H64" s="344"/>
      <c r="I64" s="344"/>
      <c r="J64" s="301"/>
      <c r="K64" s="301"/>
      <c r="L64" s="302"/>
    </row>
    <row r="65" spans="1:97" x14ac:dyDescent="0.25">
      <c r="B65" s="308"/>
      <c r="C65" s="648"/>
      <c r="D65" s="187" t="s">
        <v>1613</v>
      </c>
      <c r="E65" s="566">
        <v>5.5005819102623324E-2</v>
      </c>
      <c r="F65" s="332"/>
      <c r="G65" s="332"/>
      <c r="H65" s="344"/>
      <c r="I65" s="344"/>
      <c r="J65" s="301"/>
      <c r="K65" s="301"/>
      <c r="L65" s="302"/>
    </row>
    <row r="66" spans="1:97" x14ac:dyDescent="0.25">
      <c r="B66" s="308"/>
      <c r="C66" s="648"/>
      <c r="D66" s="187" t="s">
        <v>1614</v>
      </c>
      <c r="E66" s="566">
        <v>7.8389273708444646E-2</v>
      </c>
      <c r="F66" s="332"/>
      <c r="G66" s="332"/>
      <c r="H66" s="344"/>
      <c r="I66" s="344"/>
      <c r="J66" s="301"/>
      <c r="K66" s="301"/>
      <c r="L66" s="302"/>
    </row>
    <row r="67" spans="1:97" x14ac:dyDescent="0.25">
      <c r="B67" s="308"/>
      <c r="C67" s="648"/>
      <c r="D67" s="187" t="s">
        <v>1615</v>
      </c>
      <c r="E67" s="566">
        <v>0.11362203046425065</v>
      </c>
      <c r="F67" s="332"/>
      <c r="G67" s="332"/>
      <c r="H67" s="344"/>
      <c r="I67" s="344"/>
      <c r="J67" s="301"/>
      <c r="K67" s="301"/>
      <c r="L67" s="302"/>
    </row>
    <row r="68" spans="1:97" x14ac:dyDescent="0.25">
      <c r="B68" s="308"/>
      <c r="C68" s="648"/>
      <c r="D68" s="187" t="s">
        <v>1616</v>
      </c>
      <c r="E68" s="566">
        <v>0.2281615533773389</v>
      </c>
      <c r="F68" s="332"/>
      <c r="G68" s="332"/>
      <c r="H68" s="344"/>
      <c r="I68" s="344"/>
      <c r="J68" s="301"/>
      <c r="K68" s="301"/>
      <c r="L68" s="302"/>
    </row>
    <row r="69" spans="1:97" x14ac:dyDescent="0.25">
      <c r="B69" s="308"/>
      <c r="C69" s="648"/>
      <c r="D69" s="187" t="s">
        <v>1617</v>
      </c>
      <c r="E69" s="566">
        <v>0.10408894890636378</v>
      </c>
      <c r="F69" s="332"/>
      <c r="G69" s="332"/>
      <c r="H69" s="344"/>
      <c r="I69" s="344"/>
      <c r="J69" s="301"/>
      <c r="K69" s="301"/>
      <c r="L69" s="302"/>
    </row>
    <row r="70" spans="1:97" x14ac:dyDescent="0.25">
      <c r="B70" s="308"/>
      <c r="C70" s="648"/>
      <c r="D70" s="187" t="s">
        <v>1618</v>
      </c>
      <c r="E70" s="566">
        <v>8.4024674014125861E-2</v>
      </c>
      <c r="F70" s="332"/>
      <c r="G70" s="332"/>
      <c r="H70" s="344"/>
      <c r="I70" s="344"/>
      <c r="J70" s="301"/>
      <c r="K70" s="301"/>
      <c r="L70" s="302"/>
    </row>
    <row r="71" spans="1:97" x14ac:dyDescent="0.25">
      <c r="B71" s="308"/>
      <c r="C71" s="648"/>
      <c r="D71" s="187" t="s">
        <v>1619</v>
      </c>
      <c r="E71" s="566">
        <v>8.2603854391343448E-2</v>
      </c>
      <c r="F71" s="332"/>
      <c r="G71" s="332"/>
      <c r="H71" s="344"/>
      <c r="I71" s="344"/>
      <c r="J71" s="301"/>
      <c r="K71" s="301"/>
      <c r="L71" s="302"/>
    </row>
    <row r="72" spans="1:97" x14ac:dyDescent="0.25">
      <c r="B72" s="308"/>
      <c r="C72" s="648"/>
      <c r="D72" s="187" t="s">
        <v>1620</v>
      </c>
      <c r="E72" s="566">
        <v>0.12693453398638166</v>
      </c>
      <c r="F72" s="332"/>
      <c r="G72" s="332"/>
      <c r="H72" s="344"/>
      <c r="I72" s="344"/>
      <c r="J72" s="301"/>
      <c r="K72" s="301"/>
      <c r="L72" s="302"/>
    </row>
    <row r="73" spans="1:97" x14ac:dyDescent="0.25">
      <c r="B73" s="308"/>
      <c r="C73" s="648"/>
      <c r="D73" s="187" t="s">
        <v>1621</v>
      </c>
      <c r="E73" s="566">
        <v>8.8662787353224141E-3</v>
      </c>
      <c r="F73" s="332"/>
      <c r="G73" s="332"/>
      <c r="H73" s="344"/>
      <c r="I73" s="344"/>
      <c r="J73" s="301"/>
      <c r="K73" s="301"/>
      <c r="L73" s="302"/>
    </row>
    <row r="74" spans="1:97" x14ac:dyDescent="0.25">
      <c r="B74" s="308"/>
      <c r="C74" s="648"/>
      <c r="D74" s="187" t="s">
        <v>1622</v>
      </c>
      <c r="E74" s="566">
        <v>1.5385444241363131E-3</v>
      </c>
      <c r="F74" s="332"/>
      <c r="G74" s="332"/>
      <c r="H74" s="344"/>
      <c r="I74" s="344"/>
      <c r="J74" s="301"/>
      <c r="K74" s="301"/>
      <c r="L74" s="302"/>
    </row>
    <row r="75" spans="1:97" x14ac:dyDescent="0.25">
      <c r="B75" s="308"/>
      <c r="C75" s="648"/>
      <c r="D75" s="187" t="s">
        <v>1623</v>
      </c>
      <c r="E75" s="567">
        <v>5.3849115468187396E-4</v>
      </c>
      <c r="F75" s="332"/>
      <c r="G75" s="332"/>
      <c r="H75" s="344"/>
      <c r="I75" s="344"/>
      <c r="J75" s="301"/>
      <c r="K75" s="301"/>
      <c r="L75" s="302"/>
    </row>
    <row r="76" spans="1:97" x14ac:dyDescent="0.25">
      <c r="B76" s="308"/>
      <c r="C76" s="648"/>
      <c r="D76" s="187" t="s">
        <v>1624</v>
      </c>
      <c r="E76" s="567">
        <v>1.2419959449192159E-3</v>
      </c>
      <c r="F76" s="332"/>
      <c r="G76" s="332"/>
      <c r="H76" s="344"/>
      <c r="I76" s="344"/>
      <c r="J76" s="301"/>
      <c r="K76" s="301"/>
      <c r="L76" s="302"/>
    </row>
    <row r="77" spans="1:97" x14ac:dyDescent="0.25">
      <c r="B77" s="308"/>
      <c r="C77" s="301"/>
      <c r="D77" s="301"/>
      <c r="E77" s="301"/>
      <c r="F77" s="301"/>
      <c r="G77" s="301"/>
      <c r="H77" s="344"/>
      <c r="I77" s="344"/>
      <c r="J77" s="301"/>
      <c r="K77" s="301"/>
      <c r="L77" s="302"/>
    </row>
    <row r="78" spans="1:97" x14ac:dyDescent="0.25">
      <c r="B78" s="308"/>
      <c r="C78" s="301"/>
      <c r="D78" s="301"/>
      <c r="E78" s="301"/>
      <c r="F78" s="301"/>
      <c r="G78" s="301"/>
      <c r="H78" s="344"/>
      <c r="I78" s="344"/>
      <c r="J78" s="301"/>
      <c r="K78" s="301"/>
      <c r="L78" s="302"/>
    </row>
    <row r="79" spans="1:97" s="343" customFormat="1" ht="12.75" x14ac:dyDescent="0.2">
      <c r="A79" s="340"/>
      <c r="B79" s="308" t="s">
        <v>1625</v>
      </c>
      <c r="C79" s="341" t="s">
        <v>1626</v>
      </c>
      <c r="D79" s="324"/>
      <c r="E79" s="324"/>
      <c r="F79" s="324"/>
      <c r="G79" s="324"/>
      <c r="H79" s="346"/>
      <c r="I79" s="346"/>
      <c r="J79" s="324"/>
      <c r="K79" s="324"/>
      <c r="L79" s="342"/>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0"/>
      <c r="BB79" s="340"/>
      <c r="BC79" s="340"/>
      <c r="BD79" s="340"/>
      <c r="BE79" s="340"/>
      <c r="BF79" s="340"/>
      <c r="BG79" s="340"/>
      <c r="BH79" s="340"/>
      <c r="BI79" s="340"/>
      <c r="BJ79" s="340"/>
      <c r="BK79" s="340"/>
      <c r="BL79" s="340"/>
      <c r="BM79" s="340"/>
      <c r="BN79" s="340"/>
      <c r="BO79" s="340"/>
      <c r="BP79" s="340"/>
      <c r="BQ79" s="340"/>
      <c r="BR79" s="340"/>
      <c r="BS79" s="340"/>
      <c r="BT79" s="340"/>
      <c r="BU79" s="340"/>
      <c r="BV79" s="340"/>
      <c r="BW79" s="340"/>
      <c r="BX79" s="340"/>
      <c r="BY79" s="340"/>
      <c r="BZ79" s="340"/>
      <c r="CA79" s="340"/>
      <c r="CB79" s="340"/>
      <c r="CC79" s="340"/>
      <c r="CD79" s="340"/>
      <c r="CE79" s="340"/>
      <c r="CF79" s="340"/>
      <c r="CG79" s="340"/>
      <c r="CH79" s="340"/>
      <c r="CI79" s="340"/>
      <c r="CJ79" s="340"/>
      <c r="CK79" s="340"/>
      <c r="CL79" s="340"/>
      <c r="CM79" s="340"/>
      <c r="CN79" s="340"/>
      <c r="CO79" s="340"/>
      <c r="CP79" s="340"/>
      <c r="CQ79" s="340"/>
      <c r="CR79" s="340"/>
      <c r="CS79" s="340"/>
    </row>
    <row r="80" spans="1:97" x14ac:dyDescent="0.25">
      <c r="B80" s="308"/>
      <c r="C80" s="301"/>
      <c r="D80" s="301"/>
      <c r="E80" s="301"/>
      <c r="F80" s="301"/>
      <c r="G80" s="301"/>
      <c r="H80" s="344"/>
      <c r="I80" s="344"/>
      <c r="J80" s="301"/>
      <c r="K80" s="301"/>
      <c r="L80" s="302"/>
    </row>
    <row r="81" spans="1:97" s="343" customFormat="1" ht="12.75" x14ac:dyDescent="0.2">
      <c r="A81" s="340"/>
      <c r="B81" s="308"/>
      <c r="C81" s="345" t="s">
        <v>1627</v>
      </c>
      <c r="D81" s="324"/>
      <c r="E81" s="324"/>
      <c r="F81" s="324"/>
      <c r="G81" s="324"/>
      <c r="H81" s="346"/>
      <c r="I81" s="346"/>
      <c r="J81" s="324"/>
      <c r="K81" s="324"/>
      <c r="L81" s="342"/>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0"/>
      <c r="BA81" s="340"/>
      <c r="BB81" s="340"/>
      <c r="BC81" s="340"/>
      <c r="BD81" s="340"/>
      <c r="BE81" s="340"/>
      <c r="BF81" s="340"/>
      <c r="BG81" s="340"/>
      <c r="BH81" s="340"/>
      <c r="BI81" s="340"/>
      <c r="BJ81" s="340"/>
      <c r="BK81" s="340"/>
      <c r="BL81" s="340"/>
      <c r="BM81" s="340"/>
      <c r="BN81" s="340"/>
      <c r="BO81" s="340"/>
      <c r="BP81" s="340"/>
      <c r="BQ81" s="340"/>
      <c r="BR81" s="340"/>
      <c r="BS81" s="340"/>
      <c r="BT81" s="340"/>
      <c r="BU81" s="340"/>
      <c r="BV81" s="340"/>
      <c r="BW81" s="340"/>
      <c r="BX81" s="340"/>
      <c r="BY81" s="340"/>
      <c r="BZ81" s="340"/>
      <c r="CA81" s="340"/>
      <c r="CB81" s="340"/>
      <c r="CC81" s="340"/>
      <c r="CD81" s="340"/>
      <c r="CE81" s="340"/>
      <c r="CF81" s="340"/>
      <c r="CG81" s="340"/>
      <c r="CH81" s="340"/>
      <c r="CI81" s="340"/>
      <c r="CJ81" s="340"/>
      <c r="CK81" s="340"/>
      <c r="CL81" s="340"/>
      <c r="CM81" s="340"/>
      <c r="CN81" s="340"/>
      <c r="CO81" s="340"/>
      <c r="CP81" s="340"/>
      <c r="CQ81" s="340"/>
      <c r="CR81" s="340"/>
      <c r="CS81" s="340"/>
    </row>
    <row r="82" spans="1:97" s="343" customFormat="1" ht="12.75" x14ac:dyDescent="0.2">
      <c r="A82" s="340"/>
      <c r="B82" s="308"/>
      <c r="C82" s="345" t="s">
        <v>1628</v>
      </c>
      <c r="D82" s="324"/>
      <c r="E82" s="324"/>
      <c r="F82" s="324"/>
      <c r="G82" s="324"/>
      <c r="H82" s="346"/>
      <c r="I82" s="346"/>
      <c r="J82" s="324"/>
      <c r="K82" s="324"/>
      <c r="L82" s="342"/>
      <c r="M82" s="340"/>
      <c r="N82" s="340"/>
      <c r="O82" s="340"/>
      <c r="P82" s="340"/>
      <c r="Q82" s="340"/>
      <c r="R82" s="340"/>
      <c r="S82" s="340"/>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c r="AT82" s="340"/>
      <c r="AU82" s="340"/>
      <c r="AV82" s="340"/>
      <c r="AW82" s="340"/>
      <c r="AX82" s="340"/>
      <c r="AY82" s="340"/>
      <c r="AZ82" s="340"/>
      <c r="BA82" s="340"/>
      <c r="BB82" s="340"/>
      <c r="BC82" s="340"/>
      <c r="BD82" s="340"/>
      <c r="BE82" s="340"/>
      <c r="BF82" s="340"/>
      <c r="BG82" s="340"/>
      <c r="BH82" s="340"/>
      <c r="BI82" s="340"/>
      <c r="BJ82" s="340"/>
      <c r="BK82" s="340"/>
      <c r="BL82" s="340"/>
      <c r="BM82" s="340"/>
      <c r="BN82" s="340"/>
      <c r="BO82" s="340"/>
      <c r="BP82" s="340"/>
      <c r="BQ82" s="340"/>
      <c r="BR82" s="340"/>
      <c r="BS82" s="340"/>
      <c r="BT82" s="340"/>
      <c r="BU82" s="340"/>
      <c r="BV82" s="340"/>
      <c r="BW82" s="340"/>
      <c r="BX82" s="340"/>
      <c r="BY82" s="340"/>
      <c r="BZ82" s="340"/>
      <c r="CA82" s="340"/>
      <c r="CB82" s="340"/>
      <c r="CC82" s="340"/>
      <c r="CD82" s="340"/>
      <c r="CE82" s="340"/>
      <c r="CF82" s="340"/>
      <c r="CG82" s="340"/>
      <c r="CH82" s="340"/>
      <c r="CI82" s="340"/>
      <c r="CJ82" s="340"/>
      <c r="CK82" s="340"/>
      <c r="CL82" s="340"/>
      <c r="CM82" s="340"/>
      <c r="CN82" s="340"/>
      <c r="CO82" s="340"/>
      <c r="CP82" s="340"/>
      <c r="CQ82" s="340"/>
      <c r="CR82" s="340"/>
      <c r="CS82" s="340"/>
    </row>
    <row r="83" spans="1:97" s="343" customFormat="1" ht="12.75" x14ac:dyDescent="0.2">
      <c r="A83" s="340"/>
      <c r="B83" s="308"/>
      <c r="C83" s="341"/>
      <c r="D83" s="324"/>
      <c r="E83" s="324"/>
      <c r="F83" s="324"/>
      <c r="G83" s="324"/>
      <c r="H83" s="346"/>
      <c r="I83" s="346"/>
      <c r="J83" s="324"/>
      <c r="K83" s="324"/>
      <c r="L83" s="342"/>
      <c r="M83" s="340"/>
      <c r="N83" s="340"/>
      <c r="O83" s="340"/>
      <c r="P83" s="340"/>
      <c r="Q83" s="340"/>
      <c r="R83" s="340"/>
      <c r="S83" s="340"/>
      <c r="T83" s="340"/>
      <c r="U83" s="340"/>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0"/>
      <c r="AZ83" s="340"/>
      <c r="BA83" s="340"/>
      <c r="BB83" s="340"/>
      <c r="BC83" s="340"/>
      <c r="BD83" s="340"/>
      <c r="BE83" s="340"/>
      <c r="BF83" s="340"/>
      <c r="BG83" s="340"/>
      <c r="BH83" s="340"/>
      <c r="BI83" s="340"/>
      <c r="BJ83" s="340"/>
      <c r="BK83" s="340"/>
      <c r="BL83" s="340"/>
      <c r="BM83" s="340"/>
      <c r="BN83" s="340"/>
      <c r="BO83" s="340"/>
      <c r="BP83" s="340"/>
      <c r="BQ83" s="340"/>
      <c r="BR83" s="340"/>
      <c r="BS83" s="340"/>
      <c r="BT83" s="340"/>
      <c r="BU83" s="340"/>
      <c r="BV83" s="340"/>
      <c r="BW83" s="340"/>
      <c r="BX83" s="340"/>
      <c r="BY83" s="340"/>
      <c r="BZ83" s="340"/>
      <c r="CA83" s="340"/>
      <c r="CB83" s="340"/>
      <c r="CC83" s="340"/>
      <c r="CD83" s="340"/>
      <c r="CE83" s="340"/>
      <c r="CF83" s="340"/>
      <c r="CG83" s="340"/>
      <c r="CH83" s="340"/>
      <c r="CI83" s="340"/>
      <c r="CJ83" s="340"/>
      <c r="CK83" s="340"/>
      <c r="CL83" s="340"/>
      <c r="CM83" s="340"/>
      <c r="CN83" s="340"/>
      <c r="CO83" s="340"/>
      <c r="CP83" s="340"/>
      <c r="CQ83" s="340"/>
      <c r="CR83" s="340"/>
      <c r="CS83" s="340"/>
    </row>
    <row r="84" spans="1:97" s="343" customFormat="1" ht="12.75" x14ac:dyDescent="0.2">
      <c r="A84" s="340"/>
      <c r="B84" s="308"/>
      <c r="C84" s="649" t="s">
        <v>1629</v>
      </c>
      <c r="D84" s="649"/>
      <c r="E84" s="349">
        <v>0.73870000000000002</v>
      </c>
      <c r="F84" s="324"/>
      <c r="G84" s="324"/>
      <c r="H84" s="346"/>
      <c r="I84" s="346"/>
      <c r="J84" s="324"/>
      <c r="K84" s="324"/>
      <c r="L84" s="342"/>
      <c r="M84" s="340"/>
      <c r="N84" s="340"/>
      <c r="O84" s="340"/>
      <c r="P84" s="340"/>
      <c r="Q84" s="340"/>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c r="AZ84" s="340"/>
      <c r="BA84" s="340"/>
      <c r="BB84" s="340"/>
      <c r="BC84" s="340"/>
      <c r="BD84" s="340"/>
      <c r="BE84" s="340"/>
      <c r="BF84" s="340"/>
      <c r="BG84" s="340"/>
      <c r="BH84" s="340"/>
      <c r="BI84" s="340"/>
      <c r="BJ84" s="340"/>
      <c r="BK84" s="340"/>
      <c r="BL84" s="340"/>
      <c r="BM84" s="340"/>
      <c r="BN84" s="340"/>
      <c r="BO84" s="340"/>
      <c r="BP84" s="340"/>
      <c r="BQ84" s="340"/>
      <c r="BR84" s="340"/>
      <c r="BS84" s="340"/>
      <c r="BT84" s="340"/>
      <c r="BU84" s="340"/>
      <c r="BV84" s="340"/>
      <c r="BW84" s="340"/>
      <c r="BX84" s="340"/>
      <c r="BY84" s="340"/>
      <c r="BZ84" s="340"/>
      <c r="CA84" s="340"/>
      <c r="CB84" s="340"/>
      <c r="CC84" s="340"/>
      <c r="CD84" s="340"/>
      <c r="CE84" s="340"/>
      <c r="CF84" s="340"/>
      <c r="CG84" s="340"/>
      <c r="CH84" s="340"/>
      <c r="CI84" s="340"/>
      <c r="CJ84" s="340"/>
      <c r="CK84" s="340"/>
      <c r="CL84" s="340"/>
      <c r="CM84" s="340"/>
      <c r="CN84" s="340"/>
      <c r="CO84" s="340"/>
      <c r="CP84" s="340"/>
      <c r="CQ84" s="340"/>
      <c r="CR84" s="340"/>
      <c r="CS84" s="340"/>
    </row>
    <row r="85" spans="1:97" s="343" customFormat="1" ht="12.75" x14ac:dyDescent="0.2">
      <c r="A85" s="340"/>
      <c r="B85" s="308"/>
      <c r="C85" s="341"/>
      <c r="D85" s="324"/>
      <c r="E85" s="324"/>
      <c r="F85" s="324"/>
      <c r="G85" s="324"/>
      <c r="H85" s="346"/>
      <c r="I85" s="346"/>
      <c r="J85" s="324"/>
      <c r="K85" s="324"/>
      <c r="L85" s="342"/>
      <c r="M85" s="340"/>
      <c r="N85" s="340"/>
      <c r="O85" s="340"/>
      <c r="P85" s="340"/>
      <c r="Q85" s="340"/>
      <c r="R85" s="340"/>
      <c r="S85" s="340"/>
      <c r="T85" s="340"/>
      <c r="U85" s="340"/>
      <c r="V85" s="340"/>
      <c r="W85" s="340"/>
      <c r="X85" s="340"/>
      <c r="Y85" s="340"/>
      <c r="Z85" s="340"/>
      <c r="AA85" s="340"/>
      <c r="AB85" s="340"/>
      <c r="AC85" s="340"/>
      <c r="AD85" s="340"/>
      <c r="AE85" s="340"/>
      <c r="AF85" s="340"/>
      <c r="AG85" s="340"/>
      <c r="AH85" s="340"/>
      <c r="AI85" s="340"/>
      <c r="AJ85" s="340"/>
      <c r="AK85" s="340"/>
      <c r="AL85" s="340"/>
      <c r="AM85" s="340"/>
      <c r="AN85" s="340"/>
      <c r="AO85" s="340"/>
      <c r="AP85" s="340"/>
      <c r="AQ85" s="340"/>
      <c r="AR85" s="340"/>
      <c r="AS85" s="340"/>
      <c r="AT85" s="340"/>
      <c r="AU85" s="340"/>
      <c r="AV85" s="340"/>
      <c r="AW85" s="340"/>
      <c r="AX85" s="340"/>
      <c r="AY85" s="340"/>
      <c r="AZ85" s="340"/>
      <c r="BA85" s="340"/>
      <c r="BB85" s="340"/>
      <c r="BC85" s="340"/>
      <c r="BD85" s="340"/>
      <c r="BE85" s="340"/>
      <c r="BF85" s="340"/>
      <c r="BG85" s="340"/>
      <c r="BH85" s="340"/>
      <c r="BI85" s="340"/>
      <c r="BJ85" s="340"/>
      <c r="BK85" s="340"/>
      <c r="BL85" s="340"/>
      <c r="BM85" s="340"/>
      <c r="BN85" s="340"/>
      <c r="BO85" s="340"/>
      <c r="BP85" s="340"/>
      <c r="BQ85" s="340"/>
      <c r="BR85" s="340"/>
      <c r="BS85" s="340"/>
      <c r="BT85" s="340"/>
      <c r="BU85" s="340"/>
      <c r="BV85" s="340"/>
      <c r="BW85" s="340"/>
      <c r="BX85" s="340"/>
      <c r="BY85" s="340"/>
      <c r="BZ85" s="340"/>
      <c r="CA85" s="340"/>
      <c r="CB85" s="340"/>
      <c r="CC85" s="340"/>
      <c r="CD85" s="340"/>
      <c r="CE85" s="340"/>
      <c r="CF85" s="340"/>
      <c r="CG85" s="340"/>
      <c r="CH85" s="340"/>
      <c r="CI85" s="340"/>
      <c r="CJ85" s="340"/>
      <c r="CK85" s="340"/>
      <c r="CL85" s="340"/>
      <c r="CM85" s="340"/>
      <c r="CN85" s="340"/>
      <c r="CO85" s="340"/>
      <c r="CP85" s="340"/>
      <c r="CQ85" s="340"/>
      <c r="CR85" s="340"/>
      <c r="CS85" s="340"/>
    </row>
    <row r="86" spans="1:97" ht="38.25" x14ac:dyDescent="0.25">
      <c r="B86" s="308"/>
      <c r="C86" s="647" t="s">
        <v>1610</v>
      </c>
      <c r="D86" s="647"/>
      <c r="E86" s="224" t="s">
        <v>1598</v>
      </c>
      <c r="F86" s="333"/>
      <c r="G86" s="333"/>
      <c r="H86" s="328"/>
      <c r="I86" s="328"/>
      <c r="J86" s="301"/>
      <c r="K86" s="301"/>
      <c r="L86" s="302"/>
    </row>
    <row r="87" spans="1:97" x14ac:dyDescent="0.25">
      <c r="B87" s="308"/>
      <c r="C87" s="648" t="s">
        <v>1611</v>
      </c>
      <c r="D87" s="187" t="s">
        <v>1612</v>
      </c>
      <c r="E87" s="565">
        <v>0.12933411710380538</v>
      </c>
      <c r="F87" s="332"/>
      <c r="G87" s="332"/>
      <c r="H87" s="301"/>
      <c r="I87" s="301"/>
      <c r="J87" s="301"/>
      <c r="K87" s="301"/>
      <c r="L87" s="302"/>
    </row>
    <row r="88" spans="1:97" x14ac:dyDescent="0.25">
      <c r="B88" s="308"/>
      <c r="C88" s="648"/>
      <c r="D88" s="187" t="s">
        <v>1613</v>
      </c>
      <c r="E88" s="338">
        <v>5.4322311367720484E-2</v>
      </c>
      <c r="F88" s="332"/>
      <c r="G88" s="332"/>
      <c r="H88" s="301"/>
      <c r="I88" s="301"/>
      <c r="J88" s="301"/>
      <c r="K88" s="301"/>
      <c r="L88" s="302"/>
    </row>
    <row r="89" spans="1:97" x14ac:dyDescent="0.25">
      <c r="B89" s="308"/>
      <c r="C89" s="648"/>
      <c r="D89" s="187" t="s">
        <v>1614</v>
      </c>
      <c r="E89" s="338">
        <v>6.8883544357270204E-2</v>
      </c>
      <c r="F89" s="332"/>
      <c r="G89" s="332"/>
      <c r="H89" s="301"/>
      <c r="I89" s="301"/>
      <c r="J89" s="301"/>
      <c r="K89" s="301"/>
      <c r="L89" s="302"/>
    </row>
    <row r="90" spans="1:97" x14ac:dyDescent="0.25">
      <c r="B90" s="308"/>
      <c r="C90" s="648"/>
      <c r="D90" s="187" t="s">
        <v>1615</v>
      </c>
      <c r="E90" s="338">
        <v>8.2138984816235425E-2</v>
      </c>
      <c r="F90" s="332"/>
      <c r="G90" s="332"/>
      <c r="H90" s="301"/>
      <c r="I90" s="301"/>
      <c r="J90" s="301"/>
      <c r="K90" s="301"/>
      <c r="L90" s="302"/>
    </row>
    <row r="91" spans="1:97" x14ac:dyDescent="0.25">
      <c r="B91" s="308"/>
      <c r="C91" s="648"/>
      <c r="D91" s="187" t="s">
        <v>1616</v>
      </c>
      <c r="E91" s="338">
        <v>0.28488353383233195</v>
      </c>
      <c r="F91" s="332"/>
      <c r="G91" s="332"/>
      <c r="H91" s="301"/>
      <c r="I91" s="301"/>
      <c r="J91" s="301"/>
      <c r="K91" s="301"/>
      <c r="L91" s="302"/>
    </row>
    <row r="92" spans="1:97" x14ac:dyDescent="0.25">
      <c r="B92" s="308"/>
      <c r="C92" s="648"/>
      <c r="D92" s="187" t="s">
        <v>1617</v>
      </c>
      <c r="E92" s="338">
        <v>5.9232995476110405E-2</v>
      </c>
      <c r="F92" s="332"/>
      <c r="G92" s="332"/>
      <c r="H92" s="301"/>
      <c r="I92" s="301"/>
      <c r="J92" s="301"/>
      <c r="K92" s="301"/>
      <c r="L92" s="302"/>
    </row>
    <row r="93" spans="1:97" x14ac:dyDescent="0.25">
      <c r="B93" s="308"/>
      <c r="C93" s="648"/>
      <c r="D93" s="187" t="s">
        <v>1618</v>
      </c>
      <c r="E93" s="338">
        <v>5.3490728263571388E-2</v>
      </c>
      <c r="F93" s="332"/>
      <c r="G93" s="332"/>
      <c r="H93" s="301"/>
      <c r="I93" s="301"/>
      <c r="J93" s="301"/>
      <c r="K93" s="301"/>
      <c r="L93" s="302"/>
    </row>
    <row r="94" spans="1:97" x14ac:dyDescent="0.25">
      <c r="B94" s="308"/>
      <c r="C94" s="648"/>
      <c r="D94" s="187" t="s">
        <v>1619</v>
      </c>
      <c r="E94" s="338">
        <v>6.6621813013541406E-2</v>
      </c>
      <c r="F94" s="332"/>
      <c r="G94" s="332"/>
      <c r="H94" s="301"/>
      <c r="I94" s="301"/>
      <c r="J94" s="301"/>
      <c r="K94" s="301"/>
      <c r="L94" s="302"/>
    </row>
    <row r="95" spans="1:97" x14ac:dyDescent="0.25">
      <c r="B95" s="308"/>
      <c r="C95" s="648"/>
      <c r="D95" s="187" t="s">
        <v>1620</v>
      </c>
      <c r="E95" s="338">
        <v>0.15441681496955373</v>
      </c>
      <c r="F95" s="332"/>
      <c r="G95" s="332"/>
      <c r="H95" s="301"/>
      <c r="I95" s="301"/>
      <c r="J95" s="301"/>
      <c r="K95" s="301"/>
      <c r="L95" s="302"/>
    </row>
    <row r="96" spans="1:97" x14ac:dyDescent="0.25">
      <c r="B96" s="308"/>
      <c r="C96" s="648"/>
      <c r="D96" s="187" t="s">
        <v>1621</v>
      </c>
      <c r="E96" s="350">
        <v>2.7460682380886399E-2</v>
      </c>
      <c r="F96" s="332"/>
      <c r="G96" s="332"/>
      <c r="H96" s="301"/>
      <c r="I96" s="301"/>
      <c r="J96" s="301"/>
      <c r="K96" s="301"/>
      <c r="L96" s="302"/>
    </row>
    <row r="97" spans="2:12" x14ac:dyDescent="0.25">
      <c r="B97" s="308"/>
      <c r="C97" s="648"/>
      <c r="D97" s="187" t="s">
        <v>1622</v>
      </c>
      <c r="E97" s="338">
        <v>8.8000000000000005E-3</v>
      </c>
      <c r="F97" s="332"/>
      <c r="G97" s="332"/>
      <c r="H97" s="301"/>
      <c r="I97" s="301"/>
      <c r="J97" s="301"/>
      <c r="K97" s="301"/>
      <c r="L97" s="302"/>
    </row>
    <row r="98" spans="2:12" x14ac:dyDescent="0.25">
      <c r="B98" s="308"/>
      <c r="C98" s="648"/>
      <c r="D98" s="187" t="s">
        <v>1623</v>
      </c>
      <c r="E98" s="338">
        <v>1.599999999999999E-3</v>
      </c>
      <c r="F98" s="332"/>
      <c r="G98" s="332"/>
      <c r="H98" s="301"/>
      <c r="I98" s="301"/>
      <c r="J98" s="301"/>
      <c r="K98" s="301"/>
      <c r="L98" s="302"/>
    </row>
    <row r="99" spans="2:12" x14ac:dyDescent="0.25">
      <c r="B99" s="308"/>
      <c r="C99" s="648"/>
      <c r="D99" s="187" t="s">
        <v>1624</v>
      </c>
      <c r="E99" s="355">
        <v>8.8000000000000005E-3</v>
      </c>
      <c r="F99" s="332"/>
      <c r="G99" s="332"/>
      <c r="H99" s="301"/>
      <c r="I99" s="301"/>
      <c r="J99" s="301"/>
      <c r="K99" s="301"/>
      <c r="L99" s="302"/>
    </row>
    <row r="100" spans="2:12" x14ac:dyDescent="0.25">
      <c r="B100" s="308"/>
      <c r="C100" s="323"/>
      <c r="D100" s="323"/>
      <c r="E100" s="301"/>
      <c r="F100" s="301"/>
      <c r="G100" s="301"/>
      <c r="H100" s="301"/>
      <c r="I100" s="301"/>
      <c r="J100" s="301"/>
      <c r="K100" s="301"/>
      <c r="L100" s="302"/>
    </row>
    <row r="101" spans="2:12" ht="77.25" customHeight="1" x14ac:dyDescent="0.25">
      <c r="B101" s="308"/>
      <c r="C101" s="650" t="s">
        <v>1789</v>
      </c>
      <c r="D101" s="651"/>
      <c r="E101" s="651"/>
      <c r="F101" s="651"/>
      <c r="G101" s="651"/>
      <c r="H101" s="651"/>
      <c r="I101" s="651"/>
      <c r="J101" s="652"/>
      <c r="K101" s="301"/>
      <c r="L101" s="302"/>
    </row>
    <row r="102" spans="2:12" x14ac:dyDescent="0.25">
      <c r="B102" s="308"/>
      <c r="C102" s="323"/>
      <c r="D102" s="323"/>
      <c r="E102" s="301"/>
      <c r="F102" s="301"/>
      <c r="G102" s="301"/>
      <c r="H102" s="301"/>
      <c r="I102" s="301"/>
      <c r="J102" s="301"/>
      <c r="K102" s="301"/>
      <c r="L102" s="302"/>
    </row>
    <row r="103" spans="2:12" x14ac:dyDescent="0.25">
      <c r="B103" s="308"/>
      <c r="C103" s="323"/>
      <c r="D103" s="323"/>
      <c r="E103" s="301"/>
      <c r="F103" s="301"/>
      <c r="G103" s="301"/>
      <c r="H103" s="301"/>
      <c r="I103" s="301"/>
      <c r="J103" s="301"/>
      <c r="K103" s="301"/>
      <c r="L103" s="302"/>
    </row>
    <row r="104" spans="2:12" x14ac:dyDescent="0.25">
      <c r="B104" s="308" t="s">
        <v>1630</v>
      </c>
      <c r="C104" s="341" t="s">
        <v>1631</v>
      </c>
      <c r="D104" s="301"/>
      <c r="E104" s="301"/>
      <c r="F104" s="301"/>
      <c r="G104" s="301"/>
      <c r="H104" s="301"/>
      <c r="I104" s="301"/>
      <c r="J104" s="301"/>
      <c r="K104" s="301"/>
      <c r="L104" s="302"/>
    </row>
    <row r="105" spans="2:12" x14ac:dyDescent="0.25">
      <c r="B105" s="308"/>
      <c r="C105" s="341"/>
      <c r="D105" s="301"/>
      <c r="E105" s="301"/>
      <c r="F105" s="301"/>
      <c r="G105" s="301"/>
      <c r="H105" s="301"/>
      <c r="I105" s="301"/>
      <c r="J105" s="301"/>
      <c r="K105" s="301"/>
      <c r="L105" s="302"/>
    </row>
    <row r="106" spans="2:12" ht="51" x14ac:dyDescent="0.25">
      <c r="B106" s="308"/>
      <c r="C106" s="301"/>
      <c r="D106" s="301"/>
      <c r="E106" s="301"/>
      <c r="F106" s="224" t="s">
        <v>1598</v>
      </c>
      <c r="G106" s="333"/>
      <c r="H106" s="328"/>
      <c r="I106" s="301"/>
      <c r="J106" s="301"/>
      <c r="K106" s="301"/>
      <c r="L106" s="302"/>
    </row>
    <row r="107" spans="2:12" x14ac:dyDescent="0.25">
      <c r="B107" s="351"/>
      <c r="C107" s="653" t="s">
        <v>1632</v>
      </c>
      <c r="D107" s="187" t="s">
        <v>1633</v>
      </c>
      <c r="E107" s="210"/>
      <c r="F107" s="338">
        <v>2.3999999999999998E-3</v>
      </c>
      <c r="G107" s="332"/>
      <c r="H107" s="301"/>
      <c r="I107" s="301"/>
      <c r="J107" s="301"/>
      <c r="K107" s="301"/>
      <c r="L107" s="302"/>
    </row>
    <row r="108" spans="2:12" x14ac:dyDescent="0.25">
      <c r="B108" s="351"/>
      <c r="C108" s="654"/>
      <c r="D108" s="631" t="s">
        <v>1634</v>
      </c>
      <c r="E108" s="632"/>
      <c r="F108" s="352">
        <v>0.49970000000000003</v>
      </c>
      <c r="G108" s="309"/>
      <c r="H108" s="301"/>
      <c r="I108" s="301"/>
      <c r="J108" s="301"/>
      <c r="K108" s="301"/>
      <c r="L108" s="302"/>
    </row>
    <row r="109" spans="2:12" x14ac:dyDescent="0.25">
      <c r="B109" s="351"/>
      <c r="C109" s="353" t="s">
        <v>1635</v>
      </c>
      <c r="D109" s="655"/>
      <c r="E109" s="656"/>
      <c r="F109" s="338">
        <v>0.38219999999999998</v>
      </c>
      <c r="G109" s="332"/>
      <c r="H109" s="301"/>
      <c r="I109" s="301"/>
      <c r="J109" s="301"/>
      <c r="K109" s="301"/>
      <c r="L109" s="302"/>
    </row>
    <row r="110" spans="2:12" x14ac:dyDescent="0.25">
      <c r="B110" s="351"/>
      <c r="C110" s="630" t="s">
        <v>1473</v>
      </c>
      <c r="D110" s="630"/>
      <c r="E110" s="630"/>
      <c r="F110" s="354">
        <f>F107+F108+F109</f>
        <v>0.88429999999999997</v>
      </c>
      <c r="G110" s="332"/>
      <c r="H110" s="301"/>
      <c r="I110" s="301"/>
      <c r="J110" s="301"/>
      <c r="K110" s="301"/>
      <c r="L110" s="302"/>
    </row>
    <row r="111" spans="2:12" x14ac:dyDescent="0.25">
      <c r="B111" s="308"/>
      <c r="C111" s="314" t="s">
        <v>1474</v>
      </c>
      <c r="D111" s="644" t="s">
        <v>1475</v>
      </c>
      <c r="E111" s="645"/>
      <c r="F111" s="355">
        <v>0.1157</v>
      </c>
      <c r="G111" s="332"/>
      <c r="H111" s="301"/>
      <c r="I111" s="301"/>
      <c r="J111" s="301"/>
      <c r="K111" s="301"/>
      <c r="L111" s="302"/>
    </row>
    <row r="112" spans="2:12" x14ac:dyDescent="0.25">
      <c r="B112" s="308"/>
      <c r="C112" s="314"/>
      <c r="D112" s="644"/>
      <c r="E112" s="645"/>
      <c r="F112" s="335"/>
      <c r="G112" s="332"/>
      <c r="H112" s="301"/>
      <c r="I112" s="301"/>
      <c r="J112" s="301"/>
      <c r="K112" s="301"/>
      <c r="L112" s="302"/>
    </row>
    <row r="113" spans="2:12" x14ac:dyDescent="0.25">
      <c r="B113" s="308"/>
      <c r="C113" s="314"/>
      <c r="D113" s="644"/>
      <c r="E113" s="645"/>
      <c r="F113" s="335"/>
      <c r="G113" s="332"/>
      <c r="H113" s="301"/>
      <c r="I113" s="301"/>
      <c r="J113" s="301"/>
      <c r="K113" s="301"/>
      <c r="L113" s="302"/>
    </row>
    <row r="114" spans="2:12" x14ac:dyDescent="0.25">
      <c r="B114" s="308"/>
      <c r="C114" s="314"/>
      <c r="D114" s="644"/>
      <c r="E114" s="645"/>
      <c r="F114" s="335"/>
      <c r="G114" s="332"/>
      <c r="H114" s="301"/>
      <c r="I114" s="301"/>
      <c r="J114" s="301"/>
      <c r="K114" s="301"/>
      <c r="L114" s="302"/>
    </row>
    <row r="115" spans="2:12" x14ac:dyDescent="0.25">
      <c r="B115" s="308"/>
      <c r="C115" s="598" t="s">
        <v>1636</v>
      </c>
      <c r="D115" s="646"/>
      <c r="E115" s="599"/>
      <c r="F115" s="356">
        <f>F111</f>
        <v>0.1157</v>
      </c>
      <c r="G115" s="332"/>
      <c r="H115" s="301"/>
      <c r="I115" s="301"/>
      <c r="J115" s="301"/>
      <c r="K115" s="301"/>
      <c r="L115" s="302"/>
    </row>
    <row r="116" spans="2:12" x14ac:dyDescent="0.25">
      <c r="B116" s="308"/>
      <c r="C116" s="357"/>
      <c r="D116" s="301"/>
      <c r="E116" s="301"/>
      <c r="F116" s="301"/>
      <c r="G116" s="301"/>
      <c r="H116" s="301"/>
      <c r="I116" s="301"/>
      <c r="J116" s="301"/>
      <c r="K116" s="301"/>
      <c r="L116" s="302"/>
    </row>
    <row r="117" spans="2:12" x14ac:dyDescent="0.25">
      <c r="B117" s="308"/>
      <c r="C117" s="357"/>
      <c r="D117" s="301"/>
      <c r="E117" s="301"/>
      <c r="F117" s="301"/>
      <c r="G117" s="301"/>
      <c r="H117" s="301"/>
      <c r="I117" s="301"/>
      <c r="J117" s="301"/>
      <c r="K117" s="301"/>
      <c r="L117" s="302"/>
    </row>
    <row r="118" spans="2:12" x14ac:dyDescent="0.25">
      <c r="B118" s="358" t="s">
        <v>1637</v>
      </c>
      <c r="C118" s="325" t="s">
        <v>1638</v>
      </c>
      <c r="D118" s="301"/>
      <c r="E118" s="301"/>
      <c r="F118" s="301"/>
      <c r="G118" s="301"/>
      <c r="H118" s="301"/>
      <c r="I118" s="301"/>
      <c r="J118" s="301"/>
      <c r="K118" s="301"/>
      <c r="L118" s="302"/>
    </row>
    <row r="119" spans="2:12" x14ac:dyDescent="0.25">
      <c r="B119" s="308"/>
      <c r="C119" s="325"/>
      <c r="D119" s="301"/>
      <c r="E119" s="301"/>
      <c r="F119" s="301"/>
      <c r="G119" s="301"/>
      <c r="H119" s="301"/>
      <c r="I119" s="301"/>
      <c r="J119" s="301"/>
      <c r="K119" s="301"/>
      <c r="L119" s="302"/>
    </row>
    <row r="120" spans="2:12" ht="38.25" x14ac:dyDescent="0.25">
      <c r="B120" s="308"/>
      <c r="C120" s="178" t="s">
        <v>1639</v>
      </c>
      <c r="D120" s="224" t="s">
        <v>1598</v>
      </c>
      <c r="E120" s="333"/>
      <c r="F120" s="333"/>
      <c r="G120" s="328"/>
      <c r="H120" s="301"/>
      <c r="I120" s="301"/>
      <c r="J120" s="301"/>
      <c r="K120" s="301"/>
      <c r="L120" s="302"/>
    </row>
    <row r="121" spans="2:12" x14ac:dyDescent="0.25">
      <c r="B121" s="308"/>
      <c r="C121" s="359" t="s">
        <v>1640</v>
      </c>
      <c r="D121" s="355">
        <v>0.1444</v>
      </c>
      <c r="E121" s="332"/>
      <c r="F121" s="332"/>
      <c r="G121" s="301"/>
      <c r="H121" s="301"/>
      <c r="I121" s="301"/>
      <c r="J121" s="301"/>
      <c r="K121" s="301"/>
      <c r="L121" s="302"/>
    </row>
    <row r="122" spans="2:12" x14ac:dyDescent="0.25">
      <c r="B122" s="308"/>
      <c r="C122" s="360" t="s">
        <v>1641</v>
      </c>
      <c r="D122" s="355">
        <v>0.1346</v>
      </c>
      <c r="E122" s="332"/>
      <c r="F122" s="332"/>
      <c r="G122" s="301"/>
      <c r="H122" s="301"/>
      <c r="I122" s="301"/>
      <c r="J122" s="301"/>
      <c r="K122" s="301"/>
      <c r="L122" s="302"/>
    </row>
    <row r="123" spans="2:12" x14ac:dyDescent="0.25">
      <c r="B123" s="308"/>
      <c r="C123" s="360" t="s">
        <v>1642</v>
      </c>
      <c r="D123" s="355">
        <v>0.1172</v>
      </c>
      <c r="E123" s="332"/>
      <c r="F123" s="332"/>
      <c r="G123" s="301"/>
      <c r="H123" s="301"/>
      <c r="I123" s="301"/>
      <c r="J123" s="301"/>
      <c r="K123" s="301"/>
      <c r="L123" s="302"/>
    </row>
    <row r="124" spans="2:12" x14ac:dyDescent="0.25">
      <c r="B124" s="308"/>
      <c r="C124" s="360" t="s">
        <v>1643</v>
      </c>
      <c r="D124" s="355">
        <v>0.15340000000000001</v>
      </c>
      <c r="E124" s="332"/>
      <c r="F124" s="332"/>
      <c r="G124" s="301"/>
      <c r="H124" s="301"/>
      <c r="I124" s="301"/>
      <c r="J124" s="301"/>
      <c r="K124" s="301"/>
      <c r="L124" s="302"/>
    </row>
    <row r="125" spans="2:12" x14ac:dyDescent="0.25">
      <c r="B125" s="308"/>
      <c r="C125" s="359" t="s">
        <v>1644</v>
      </c>
      <c r="D125" s="355">
        <v>0.45040000000000002</v>
      </c>
      <c r="E125" s="332"/>
      <c r="F125" s="332"/>
      <c r="G125" s="301"/>
      <c r="H125" s="301"/>
      <c r="I125" s="301"/>
      <c r="J125" s="301"/>
      <c r="K125" s="301"/>
      <c r="L125" s="302"/>
    </row>
    <row r="126" spans="2:12" x14ac:dyDescent="0.25">
      <c r="B126" s="308"/>
      <c r="C126" s="301"/>
      <c r="D126" s="301"/>
      <c r="E126" s="301"/>
      <c r="F126" s="301"/>
      <c r="G126" s="301"/>
      <c r="H126" s="301"/>
      <c r="I126" s="301"/>
      <c r="J126" s="301"/>
      <c r="K126" s="301"/>
      <c r="L126" s="302"/>
    </row>
    <row r="127" spans="2:12" x14ac:dyDescent="0.25">
      <c r="B127" s="308"/>
      <c r="C127" s="301"/>
      <c r="D127" s="301"/>
      <c r="E127" s="301"/>
      <c r="F127" s="301"/>
      <c r="G127" s="301"/>
      <c r="H127" s="301"/>
      <c r="I127" s="301"/>
      <c r="J127" s="301"/>
      <c r="K127" s="301"/>
      <c r="L127" s="302"/>
    </row>
    <row r="128" spans="2:12" x14ac:dyDescent="0.25">
      <c r="B128" s="308" t="s">
        <v>1645</v>
      </c>
      <c r="C128" s="325" t="s">
        <v>1646</v>
      </c>
      <c r="D128" s="301"/>
      <c r="E128" s="301"/>
      <c r="F128" s="301"/>
      <c r="G128" s="301"/>
      <c r="H128" s="301"/>
      <c r="I128" s="301"/>
      <c r="J128" s="301"/>
      <c r="K128" s="301"/>
      <c r="L128" s="302"/>
    </row>
    <row r="129" spans="2:12" x14ac:dyDescent="0.25">
      <c r="B129" s="308"/>
      <c r="C129" s="325"/>
      <c r="D129" s="301"/>
      <c r="E129" s="301"/>
      <c r="F129" s="301"/>
      <c r="G129" s="301"/>
      <c r="H129" s="301"/>
      <c r="I129" s="301"/>
      <c r="J129" s="301"/>
      <c r="K129" s="301"/>
      <c r="L129" s="302"/>
    </row>
    <row r="130" spans="2:12" ht="38.25" x14ac:dyDescent="0.25">
      <c r="B130" s="308"/>
      <c r="C130" s="301"/>
      <c r="D130" s="224" t="s">
        <v>1598</v>
      </c>
      <c r="E130" s="328"/>
      <c r="F130" s="301"/>
      <c r="G130" s="301"/>
      <c r="H130" s="301"/>
      <c r="I130" s="301"/>
      <c r="J130" s="301"/>
      <c r="K130" s="301"/>
      <c r="L130" s="302"/>
    </row>
    <row r="131" spans="2:12" x14ac:dyDescent="0.25">
      <c r="B131" s="308"/>
      <c r="C131" s="225" t="s">
        <v>790</v>
      </c>
      <c r="D131" s="355">
        <v>0.73560000000000003</v>
      </c>
      <c r="E131" s="301"/>
      <c r="F131" s="301"/>
      <c r="G131" s="301"/>
      <c r="H131" s="301"/>
      <c r="I131" s="301"/>
      <c r="J131" s="301"/>
      <c r="K131" s="301"/>
      <c r="L131" s="302"/>
    </row>
    <row r="132" spans="2:12" x14ac:dyDescent="0.25">
      <c r="B132" s="308"/>
      <c r="C132" s="225" t="s">
        <v>1647</v>
      </c>
      <c r="D132" s="355">
        <v>1.32E-2</v>
      </c>
      <c r="E132" s="301"/>
      <c r="F132" s="301"/>
      <c r="G132" s="301"/>
      <c r="H132" s="301"/>
      <c r="I132" s="301"/>
      <c r="J132" s="301"/>
      <c r="K132" s="301"/>
      <c r="L132" s="302"/>
    </row>
    <row r="133" spans="2:12" x14ac:dyDescent="0.25">
      <c r="B133" s="308"/>
      <c r="C133" s="225" t="s">
        <v>1648</v>
      </c>
      <c r="D133" s="355">
        <v>0.23</v>
      </c>
      <c r="E133" s="301"/>
      <c r="F133" s="301"/>
      <c r="G133" s="301"/>
      <c r="H133" s="301"/>
      <c r="I133" s="301"/>
      <c r="J133" s="301"/>
      <c r="K133" s="301"/>
      <c r="L133" s="302"/>
    </row>
    <row r="134" spans="2:12" x14ac:dyDescent="0.25">
      <c r="B134" s="308"/>
      <c r="C134" s="225" t="s">
        <v>94</v>
      </c>
      <c r="D134" s="355">
        <v>2.12E-2</v>
      </c>
      <c r="E134" s="301"/>
      <c r="F134" s="301"/>
      <c r="G134" s="301"/>
      <c r="H134" s="301"/>
      <c r="I134" s="301"/>
      <c r="J134" s="301"/>
      <c r="K134" s="301"/>
      <c r="L134" s="302"/>
    </row>
    <row r="135" spans="2:12" x14ac:dyDescent="0.25">
      <c r="B135" s="308"/>
      <c r="C135" s="225" t="s">
        <v>1483</v>
      </c>
      <c r="D135" s="335"/>
      <c r="E135" s="301"/>
      <c r="F135" s="301"/>
      <c r="G135" s="301"/>
      <c r="H135" s="301"/>
      <c r="I135" s="301"/>
      <c r="J135" s="301"/>
      <c r="K135" s="301"/>
      <c r="L135" s="302"/>
    </row>
    <row r="136" spans="2:12" s="65" customFormat="1" x14ac:dyDescent="0.25">
      <c r="B136" s="358"/>
      <c r="C136" s="332"/>
      <c r="D136" s="332"/>
      <c r="E136" s="332"/>
      <c r="F136" s="332"/>
      <c r="G136" s="332"/>
      <c r="H136" s="332"/>
      <c r="I136" s="332"/>
      <c r="J136" s="332"/>
      <c r="K136" s="332"/>
      <c r="L136" s="361"/>
    </row>
    <row r="137" spans="2:12" x14ac:dyDescent="0.25">
      <c r="B137" s="308"/>
      <c r="C137" s="301"/>
      <c r="D137" s="301"/>
      <c r="E137" s="301"/>
      <c r="F137" s="301"/>
      <c r="G137" s="301"/>
      <c r="H137" s="301"/>
      <c r="I137" s="301"/>
      <c r="J137" s="301"/>
      <c r="K137" s="301"/>
      <c r="L137" s="302"/>
    </row>
    <row r="138" spans="2:12" x14ac:dyDescent="0.25">
      <c r="B138" s="358" t="s">
        <v>1649</v>
      </c>
      <c r="C138" s="325" t="s">
        <v>1650</v>
      </c>
      <c r="D138" s="301"/>
      <c r="E138" s="301"/>
      <c r="F138" s="301"/>
      <c r="G138" s="301"/>
      <c r="H138" s="301"/>
      <c r="I138" s="301"/>
      <c r="J138" s="301"/>
      <c r="K138" s="301"/>
      <c r="L138" s="302"/>
    </row>
    <row r="139" spans="2:12" x14ac:dyDescent="0.25">
      <c r="B139" s="308"/>
      <c r="C139" s="301"/>
      <c r="D139" s="301"/>
      <c r="E139" s="301"/>
      <c r="F139" s="301"/>
      <c r="G139" s="301"/>
      <c r="H139" s="301"/>
      <c r="I139" s="301"/>
      <c r="J139" s="301"/>
      <c r="K139" s="301"/>
      <c r="L139" s="302"/>
    </row>
    <row r="140" spans="2:12" ht="38.25" x14ac:dyDescent="0.25">
      <c r="B140" s="308"/>
      <c r="C140" s="301"/>
      <c r="D140" s="224" t="s">
        <v>1598</v>
      </c>
      <c r="E140" s="328"/>
      <c r="F140" s="301"/>
      <c r="G140" s="301"/>
      <c r="H140" s="301"/>
      <c r="I140" s="301"/>
      <c r="J140" s="301"/>
      <c r="K140" s="301"/>
      <c r="L140" s="302"/>
    </row>
    <row r="141" spans="2:12" x14ac:dyDescent="0.25">
      <c r="B141" s="308"/>
      <c r="C141" s="225" t="s">
        <v>670</v>
      </c>
      <c r="D141" s="355">
        <v>0.98499999999999999</v>
      </c>
      <c r="E141" s="301"/>
      <c r="F141" s="301"/>
      <c r="G141" s="301"/>
      <c r="H141" s="301"/>
      <c r="I141" s="301"/>
      <c r="J141" s="301"/>
      <c r="K141" s="301"/>
      <c r="L141" s="302"/>
    </row>
    <row r="142" spans="2:12" x14ac:dyDescent="0.25">
      <c r="B142" s="308"/>
      <c r="C142" s="225" t="s">
        <v>1651</v>
      </c>
      <c r="D142" s="362"/>
      <c r="E142" s="301"/>
      <c r="F142" s="301"/>
      <c r="G142" s="301"/>
      <c r="H142" s="301"/>
      <c r="I142" s="301"/>
      <c r="J142" s="301"/>
      <c r="K142" s="301"/>
      <c r="L142" s="302"/>
    </row>
    <row r="143" spans="2:12" x14ac:dyDescent="0.25">
      <c r="B143" s="308"/>
      <c r="C143" s="225" t="s">
        <v>1652</v>
      </c>
      <c r="D143" s="355">
        <v>1.4999999999999999E-2</v>
      </c>
      <c r="E143" s="301"/>
      <c r="F143" s="301"/>
      <c r="G143" s="301"/>
      <c r="H143" s="301"/>
      <c r="I143" s="301"/>
      <c r="J143" s="301"/>
      <c r="K143" s="301"/>
      <c r="L143" s="302"/>
    </row>
    <row r="144" spans="2:12" x14ac:dyDescent="0.25">
      <c r="B144" s="308"/>
      <c r="C144" s="225" t="s">
        <v>94</v>
      </c>
      <c r="D144" s="362"/>
      <c r="E144" s="301"/>
      <c r="F144" s="301"/>
      <c r="G144" s="301"/>
      <c r="H144" s="301"/>
      <c r="I144" s="301"/>
      <c r="J144" s="301"/>
      <c r="K144" s="301"/>
      <c r="L144" s="302"/>
    </row>
    <row r="145" spans="2:12" x14ac:dyDescent="0.25">
      <c r="B145" s="308"/>
      <c r="C145" s="225" t="s">
        <v>1483</v>
      </c>
      <c r="D145" s="335"/>
      <c r="E145" s="301"/>
      <c r="F145" s="301"/>
      <c r="G145" s="301"/>
      <c r="H145" s="301"/>
      <c r="I145" s="301"/>
      <c r="J145" s="301"/>
      <c r="K145" s="301"/>
      <c r="L145" s="302"/>
    </row>
    <row r="146" spans="2:12" x14ac:dyDescent="0.25">
      <c r="B146" s="308"/>
      <c r="C146" s="301"/>
      <c r="D146" s="301"/>
      <c r="E146" s="301"/>
      <c r="F146" s="301"/>
      <c r="G146" s="301"/>
      <c r="H146" s="301"/>
      <c r="I146" s="301"/>
      <c r="J146" s="301"/>
      <c r="K146" s="301"/>
      <c r="L146" s="302"/>
    </row>
    <row r="147" spans="2:12" x14ac:dyDescent="0.25">
      <c r="B147" s="308"/>
      <c r="C147" s="301"/>
      <c r="D147" s="301"/>
      <c r="E147" s="301"/>
      <c r="F147" s="301"/>
      <c r="G147" s="301"/>
      <c r="H147" s="301"/>
      <c r="I147" s="301"/>
      <c r="J147" s="301"/>
      <c r="K147" s="301"/>
      <c r="L147" s="302"/>
    </row>
    <row r="148" spans="2:12" x14ac:dyDescent="0.25">
      <c r="B148" s="308" t="s">
        <v>1653</v>
      </c>
      <c r="C148" s="313" t="s">
        <v>1654</v>
      </c>
      <c r="D148" s="301"/>
      <c r="E148" s="301"/>
      <c r="F148" s="301"/>
      <c r="G148" s="301"/>
      <c r="H148" s="301"/>
      <c r="I148" s="301"/>
      <c r="J148" s="301"/>
      <c r="K148" s="301"/>
      <c r="L148" s="302"/>
    </row>
    <row r="149" spans="2:12" x14ac:dyDescent="0.25">
      <c r="B149" s="308"/>
      <c r="C149" s="301"/>
      <c r="D149" s="301"/>
      <c r="E149" s="301"/>
      <c r="F149" s="301"/>
      <c r="G149" s="301"/>
      <c r="H149" s="301"/>
      <c r="I149" s="301"/>
      <c r="J149" s="301"/>
      <c r="K149" s="301"/>
      <c r="L149" s="302"/>
    </row>
    <row r="150" spans="2:12" ht="38.25" x14ac:dyDescent="0.25">
      <c r="B150" s="308"/>
      <c r="C150" s="301"/>
      <c r="D150" s="224" t="s">
        <v>1598</v>
      </c>
      <c r="E150" s="301"/>
      <c r="F150" s="301"/>
      <c r="G150" s="301"/>
      <c r="H150" s="301"/>
      <c r="I150" s="301"/>
      <c r="J150" s="301"/>
      <c r="K150" s="301"/>
      <c r="L150" s="302"/>
    </row>
    <row r="151" spans="2:12" x14ac:dyDescent="0.25">
      <c r="B151" s="308"/>
      <c r="C151" s="225" t="s">
        <v>1655</v>
      </c>
      <c r="D151" s="355">
        <v>0.84250000000000003</v>
      </c>
      <c r="E151" s="301"/>
      <c r="F151" s="301"/>
      <c r="G151" s="301"/>
      <c r="H151" s="301"/>
      <c r="I151" s="301"/>
      <c r="J151" s="301"/>
      <c r="K151" s="301"/>
      <c r="L151" s="302"/>
    </row>
    <row r="152" spans="2:12" x14ac:dyDescent="0.25">
      <c r="B152" s="308"/>
      <c r="C152" s="225" t="s">
        <v>1656</v>
      </c>
      <c r="D152" s="355">
        <v>6.5799999999999997E-2</v>
      </c>
      <c r="E152" s="310"/>
      <c r="F152" s="301"/>
      <c r="G152" s="301"/>
      <c r="H152" s="301"/>
      <c r="I152" s="301"/>
      <c r="J152" s="301"/>
      <c r="K152" s="301"/>
      <c r="L152" s="302"/>
    </row>
    <row r="153" spans="2:12" x14ac:dyDescent="0.25">
      <c r="B153" s="308"/>
      <c r="C153" s="225" t="s">
        <v>1657</v>
      </c>
      <c r="D153" s="350">
        <v>7.1300000000000002E-2</v>
      </c>
      <c r="E153" s="301"/>
      <c r="F153" s="301"/>
      <c r="G153" s="301"/>
      <c r="H153" s="301"/>
      <c r="I153" s="301"/>
      <c r="J153" s="301"/>
      <c r="K153" s="301"/>
      <c r="L153" s="302"/>
    </row>
    <row r="154" spans="2:12" x14ac:dyDescent="0.25">
      <c r="B154" s="308"/>
      <c r="C154" s="225" t="s">
        <v>1658</v>
      </c>
      <c r="D154" s="355">
        <v>2.0400000000000001E-2</v>
      </c>
      <c r="E154" s="301"/>
      <c r="F154" s="301"/>
      <c r="G154" s="301"/>
      <c r="H154" s="301"/>
      <c r="I154" s="301"/>
      <c r="J154" s="301"/>
      <c r="K154" s="301"/>
      <c r="L154" s="302"/>
    </row>
    <row r="155" spans="2:12" x14ac:dyDescent="0.25">
      <c r="B155" s="308"/>
      <c r="C155" s="225" t="s">
        <v>94</v>
      </c>
      <c r="D155" s="335"/>
      <c r="E155" s="301"/>
      <c r="F155" s="301"/>
      <c r="G155" s="301"/>
      <c r="H155" s="301"/>
      <c r="I155" s="301"/>
      <c r="J155" s="301"/>
      <c r="K155" s="301"/>
      <c r="L155" s="302"/>
    </row>
    <row r="156" spans="2:12" x14ac:dyDescent="0.25">
      <c r="B156" s="308"/>
      <c r="C156" s="225" t="s">
        <v>1483</v>
      </c>
      <c r="D156" s="335"/>
      <c r="E156" s="301"/>
      <c r="F156" s="301"/>
      <c r="G156" s="301"/>
      <c r="H156" s="301"/>
      <c r="I156" s="301"/>
      <c r="J156" s="301"/>
      <c r="K156" s="301"/>
      <c r="L156" s="302"/>
    </row>
    <row r="157" spans="2:12" x14ac:dyDescent="0.25">
      <c r="B157" s="308"/>
      <c r="C157" s="301"/>
      <c r="D157" s="301"/>
      <c r="E157" s="301"/>
      <c r="F157" s="301"/>
      <c r="G157" s="301"/>
      <c r="H157" s="301"/>
      <c r="I157" s="301"/>
      <c r="J157" s="301"/>
      <c r="K157" s="301"/>
      <c r="L157" s="302"/>
    </row>
    <row r="158" spans="2:12" x14ac:dyDescent="0.25">
      <c r="B158" s="308"/>
      <c r="C158" s="301"/>
      <c r="D158" s="301"/>
      <c r="E158" s="301"/>
      <c r="F158" s="301"/>
      <c r="G158" s="301"/>
      <c r="H158" s="301"/>
      <c r="I158" s="301"/>
      <c r="J158" s="301"/>
      <c r="K158" s="301"/>
      <c r="L158" s="302"/>
    </row>
    <row r="159" spans="2:12" x14ac:dyDescent="0.25">
      <c r="B159" s="358" t="s">
        <v>1659</v>
      </c>
      <c r="C159" s="341" t="s">
        <v>1660</v>
      </c>
      <c r="D159" s="301"/>
      <c r="E159" s="301"/>
      <c r="F159" s="301"/>
      <c r="G159" s="301"/>
      <c r="H159" s="301"/>
      <c r="I159" s="301"/>
      <c r="J159" s="301"/>
      <c r="K159" s="301"/>
      <c r="L159" s="302"/>
    </row>
    <row r="160" spans="2:12" x14ac:dyDescent="0.25">
      <c r="B160" s="308"/>
      <c r="C160" s="301"/>
      <c r="D160" s="301"/>
      <c r="E160" s="301"/>
      <c r="F160" s="301"/>
      <c r="G160" s="301"/>
      <c r="H160" s="301"/>
      <c r="I160" s="301"/>
      <c r="J160" s="301"/>
      <c r="K160" s="301"/>
      <c r="L160" s="302"/>
    </row>
    <row r="161" spans="2:12" ht="38.25" x14ac:dyDescent="0.25">
      <c r="B161" s="308"/>
      <c r="C161" s="301"/>
      <c r="D161" s="301"/>
      <c r="E161" s="224" t="s">
        <v>1598</v>
      </c>
      <c r="F161" s="301"/>
      <c r="G161" s="301"/>
      <c r="H161" s="301"/>
      <c r="I161" s="301"/>
      <c r="J161" s="301"/>
      <c r="K161" s="301"/>
      <c r="L161" s="302"/>
    </row>
    <row r="162" spans="2:12" x14ac:dyDescent="0.25">
      <c r="B162" s="308"/>
      <c r="C162" s="594" t="s">
        <v>1477</v>
      </c>
      <c r="D162" s="595"/>
      <c r="E162" s="355">
        <v>0.75019999999999998</v>
      </c>
      <c r="F162" s="301"/>
      <c r="G162" s="301"/>
      <c r="H162" s="301"/>
      <c r="I162" s="301"/>
      <c r="J162" s="301"/>
      <c r="K162" s="301"/>
      <c r="L162" s="302"/>
    </row>
    <row r="163" spans="2:12" x14ac:dyDescent="0.25">
      <c r="B163" s="308"/>
      <c r="C163" s="594" t="s">
        <v>1478</v>
      </c>
      <c r="D163" s="595"/>
      <c r="E163" s="355">
        <v>0.13639999999999999</v>
      </c>
      <c r="F163" s="301"/>
      <c r="G163" s="301"/>
      <c r="H163" s="301"/>
      <c r="I163" s="301"/>
      <c r="J163" s="301"/>
      <c r="K163" s="301"/>
      <c r="L163" s="302"/>
    </row>
    <row r="164" spans="2:12" x14ac:dyDescent="0.25">
      <c r="B164" s="308"/>
      <c r="C164" s="594" t="s">
        <v>1479</v>
      </c>
      <c r="D164" s="595"/>
      <c r="E164" s="355">
        <v>5.11E-2</v>
      </c>
      <c r="F164" s="301"/>
      <c r="G164" s="301"/>
      <c r="H164" s="301"/>
      <c r="I164" s="301"/>
      <c r="J164" s="301"/>
      <c r="K164" s="301"/>
      <c r="L164" s="302"/>
    </row>
    <row r="165" spans="2:12" x14ac:dyDescent="0.25">
      <c r="B165" s="308"/>
      <c r="C165" s="594" t="s">
        <v>1480</v>
      </c>
      <c r="D165" s="595"/>
      <c r="E165" s="355">
        <v>4.0099999999999997E-2</v>
      </c>
      <c r="F165" s="363"/>
      <c r="G165" s="301"/>
      <c r="H165" s="301"/>
      <c r="I165" s="301"/>
      <c r="J165" s="301"/>
      <c r="K165" s="301"/>
      <c r="L165" s="302"/>
    </row>
    <row r="166" spans="2:12" x14ac:dyDescent="0.25">
      <c r="B166" s="308"/>
      <c r="C166" s="594" t="s">
        <v>1481</v>
      </c>
      <c r="D166" s="595"/>
      <c r="E166" s="355">
        <v>0</v>
      </c>
      <c r="F166" s="301"/>
      <c r="G166" s="301"/>
      <c r="H166" s="301"/>
      <c r="I166" s="301"/>
      <c r="J166" s="301"/>
      <c r="K166" s="301"/>
      <c r="L166" s="302"/>
    </row>
    <row r="167" spans="2:12" x14ac:dyDescent="0.25">
      <c r="B167" s="308"/>
      <c r="C167" s="594" t="s">
        <v>1482</v>
      </c>
      <c r="D167" s="595"/>
      <c r="E167" s="350">
        <v>1.9199999999999998E-2</v>
      </c>
      <c r="F167" s="301"/>
      <c r="G167" s="301"/>
      <c r="H167" s="301"/>
      <c r="I167" s="301"/>
      <c r="J167" s="301"/>
      <c r="K167" s="301"/>
      <c r="L167" s="302"/>
    </row>
    <row r="168" spans="2:12" x14ac:dyDescent="0.25">
      <c r="B168" s="308"/>
      <c r="C168" s="594" t="s">
        <v>1483</v>
      </c>
      <c r="D168" s="595"/>
      <c r="E168" s="355">
        <v>3.0999999999999999E-3</v>
      </c>
      <c r="F168" s="301"/>
      <c r="G168" s="301"/>
      <c r="H168" s="301"/>
      <c r="I168" s="301"/>
      <c r="J168" s="301"/>
      <c r="K168" s="301"/>
      <c r="L168" s="302"/>
    </row>
    <row r="169" spans="2:12" x14ac:dyDescent="0.25">
      <c r="B169" s="308"/>
      <c r="C169" s="301"/>
      <c r="D169" s="301"/>
      <c r="E169" s="301"/>
      <c r="F169" s="301"/>
      <c r="G169" s="310"/>
      <c r="H169" s="301"/>
      <c r="I169" s="301"/>
      <c r="J169" s="301"/>
      <c r="K169" s="301"/>
      <c r="L169" s="302"/>
    </row>
    <row r="170" spans="2:12" x14ac:dyDescent="0.25">
      <c r="B170" s="308"/>
      <c r="C170" s="301"/>
      <c r="D170" s="301"/>
      <c r="E170" s="301"/>
      <c r="F170" s="301"/>
      <c r="G170" s="301"/>
      <c r="H170" s="301"/>
      <c r="I170" s="301"/>
      <c r="J170" s="301"/>
      <c r="K170" s="301"/>
      <c r="L170" s="302"/>
    </row>
    <row r="171" spans="2:12" x14ac:dyDescent="0.25">
      <c r="B171" s="308" t="s">
        <v>1661</v>
      </c>
      <c r="C171" s="325" t="s">
        <v>1662</v>
      </c>
      <c r="D171" s="301"/>
      <c r="E171" s="301"/>
      <c r="F171" s="301"/>
      <c r="G171" s="301"/>
      <c r="H171" s="301"/>
      <c r="I171" s="301"/>
      <c r="J171" s="301"/>
      <c r="K171" s="301"/>
      <c r="L171" s="302"/>
    </row>
    <row r="172" spans="2:12" x14ac:dyDescent="0.25">
      <c r="B172" s="308"/>
      <c r="C172" s="325"/>
      <c r="D172" s="301"/>
      <c r="E172" s="301"/>
      <c r="F172" s="301"/>
      <c r="G172" s="301"/>
      <c r="H172" s="301"/>
      <c r="I172" s="301"/>
      <c r="J172" s="301"/>
      <c r="K172" s="301"/>
      <c r="L172" s="302"/>
    </row>
    <row r="173" spans="2:12" x14ac:dyDescent="0.25">
      <c r="B173" s="308"/>
      <c r="C173" s="594" t="s">
        <v>1663</v>
      </c>
      <c r="D173" s="595"/>
      <c r="E173" s="364">
        <v>597016</v>
      </c>
      <c r="F173" s="329"/>
      <c r="G173" s="329"/>
      <c r="H173" s="329"/>
      <c r="I173" s="301"/>
      <c r="J173" s="323"/>
      <c r="K173" s="301"/>
      <c r="L173" s="302"/>
    </row>
    <row r="174" spans="2:12" x14ac:dyDescent="0.25">
      <c r="B174" s="308"/>
      <c r="C174" s="594" t="s">
        <v>1664</v>
      </c>
      <c r="D174" s="595"/>
      <c r="E174" s="505">
        <v>66461.47172705589</v>
      </c>
      <c r="F174" s="329"/>
      <c r="G174" s="329"/>
      <c r="H174" s="329"/>
      <c r="I174" s="301"/>
      <c r="J174" s="301"/>
      <c r="K174" s="301"/>
      <c r="L174" s="302"/>
    </row>
    <row r="175" spans="2:12" s="65" customFormat="1" x14ac:dyDescent="0.25">
      <c r="B175" s="358"/>
      <c r="C175" s="323"/>
      <c r="D175" s="333"/>
      <c r="E175" s="329"/>
      <c r="F175" s="329"/>
      <c r="G175" s="329"/>
      <c r="H175" s="329"/>
      <c r="I175" s="332"/>
      <c r="J175" s="332"/>
      <c r="K175" s="332"/>
      <c r="L175" s="361"/>
    </row>
    <row r="176" spans="2:12" s="65" customFormat="1" ht="32.25" customHeight="1" x14ac:dyDescent="0.25">
      <c r="B176" s="358"/>
      <c r="C176" s="323"/>
      <c r="D176" s="333"/>
      <c r="E176" s="365" t="s">
        <v>1665</v>
      </c>
      <c r="F176" s="329"/>
      <c r="G176" s="329"/>
      <c r="H176" s="329"/>
      <c r="I176" s="332"/>
      <c r="J176" s="332"/>
      <c r="K176" s="332"/>
      <c r="L176" s="361"/>
    </row>
    <row r="177" spans="2:12" x14ac:dyDescent="0.25">
      <c r="B177" s="308"/>
      <c r="C177" s="594" t="s">
        <v>1666</v>
      </c>
      <c r="D177" s="595"/>
      <c r="E177" s="355">
        <v>2.5400000000000002E-3</v>
      </c>
      <c r="F177" s="332"/>
      <c r="G177" s="332"/>
      <c r="H177" s="332"/>
      <c r="I177" s="301"/>
      <c r="J177" s="301"/>
      <c r="K177" s="301"/>
      <c r="L177" s="302"/>
    </row>
    <row r="178" spans="2:12" x14ac:dyDescent="0.25">
      <c r="B178" s="308"/>
      <c r="C178" s="594" t="s">
        <v>1667</v>
      </c>
      <c r="D178" s="595"/>
      <c r="E178" s="355">
        <v>3.8E-3</v>
      </c>
      <c r="F178" s="332"/>
      <c r="G178" s="332"/>
      <c r="H178" s="332"/>
      <c r="I178" s="301"/>
      <c r="J178" s="301"/>
      <c r="K178" s="301"/>
      <c r="L178" s="302"/>
    </row>
    <row r="179" spans="2:12" s="65" customFormat="1" x14ac:dyDescent="0.25">
      <c r="B179" s="358"/>
      <c r="C179" s="323"/>
      <c r="D179" s="323"/>
      <c r="E179" s="332"/>
      <c r="F179" s="332"/>
      <c r="G179" s="332"/>
      <c r="H179" s="332"/>
      <c r="I179" s="332"/>
      <c r="J179" s="332"/>
      <c r="K179" s="332"/>
      <c r="L179" s="361"/>
    </row>
    <row r="180" spans="2:12" s="65" customFormat="1" x14ac:dyDescent="0.25">
      <c r="B180" s="358"/>
      <c r="C180" s="323"/>
      <c r="D180" s="323"/>
      <c r="E180" s="332"/>
      <c r="F180" s="332"/>
      <c r="G180" s="332"/>
      <c r="H180" s="332"/>
      <c r="I180" s="332"/>
      <c r="J180" s="332"/>
      <c r="K180" s="332"/>
      <c r="L180" s="361"/>
    </row>
    <row r="181" spans="2:12" s="65" customFormat="1" ht="38.25" x14ac:dyDescent="0.25">
      <c r="B181" s="358"/>
      <c r="C181" s="366" t="s">
        <v>1668</v>
      </c>
      <c r="D181" s="367" t="s">
        <v>1669</v>
      </c>
      <c r="E181" s="367" t="s">
        <v>1670</v>
      </c>
      <c r="F181" s="367" t="s">
        <v>1671</v>
      </c>
      <c r="G181" s="332"/>
      <c r="H181" s="332"/>
      <c r="I181" s="332"/>
      <c r="J181" s="332"/>
      <c r="K181" s="332"/>
      <c r="L181" s="361"/>
    </row>
    <row r="182" spans="2:12" s="65" customFormat="1" x14ac:dyDescent="0.25">
      <c r="B182" s="358"/>
      <c r="C182" s="368" t="s">
        <v>1376</v>
      </c>
      <c r="D182" s="526">
        <v>580574</v>
      </c>
      <c r="E182" s="526">
        <v>34710.416662507574</v>
      </c>
      <c r="F182" s="315">
        <v>0.43229159610575052</v>
      </c>
      <c r="G182" s="332"/>
      <c r="H182" s="332"/>
      <c r="I182" s="332"/>
      <c r="J182" s="332"/>
      <c r="K182" s="332"/>
      <c r="L182" s="361"/>
    </row>
    <row r="183" spans="2:12" s="65" customFormat="1" x14ac:dyDescent="0.25">
      <c r="B183" s="358"/>
      <c r="C183" s="368" t="s">
        <v>1377</v>
      </c>
      <c r="D183" s="526">
        <v>15186</v>
      </c>
      <c r="E183" s="526">
        <v>3689.7888843500373</v>
      </c>
      <c r="F183" s="315">
        <v>4.5953488303464872E-2</v>
      </c>
      <c r="G183" s="332"/>
      <c r="H183" s="332"/>
      <c r="I183" s="332"/>
      <c r="J183" s="332"/>
      <c r="K183" s="332"/>
      <c r="L183" s="361"/>
    </row>
    <row r="184" spans="2:12" s="65" customFormat="1" x14ac:dyDescent="0.25">
      <c r="B184" s="358"/>
      <c r="C184" s="368" t="s">
        <v>1378</v>
      </c>
      <c r="D184" s="526">
        <v>743</v>
      </c>
      <c r="E184" s="526">
        <v>344.90592113999963</v>
      </c>
      <c r="F184" s="315">
        <v>4.2955385008957474E-3</v>
      </c>
      <c r="G184" s="332"/>
      <c r="H184" s="332"/>
      <c r="I184" s="332"/>
      <c r="J184" s="332"/>
      <c r="K184" s="332"/>
      <c r="L184" s="361"/>
    </row>
    <row r="185" spans="2:12" s="65" customFormat="1" x14ac:dyDescent="0.25">
      <c r="B185" s="358"/>
      <c r="C185" s="368" t="s">
        <v>1379</v>
      </c>
      <c r="D185" s="526">
        <v>197</v>
      </c>
      <c r="E185" s="526">
        <v>134.91328282999999</v>
      </c>
      <c r="F185" s="315">
        <v>1.6802413793391181E-3</v>
      </c>
      <c r="G185" s="332"/>
      <c r="H185" s="332"/>
      <c r="I185" s="332"/>
      <c r="J185" s="332"/>
      <c r="K185" s="332"/>
      <c r="L185" s="361"/>
    </row>
    <row r="186" spans="2:12" s="65" customFormat="1" x14ac:dyDescent="0.25">
      <c r="B186" s="358"/>
      <c r="C186" s="368" t="s">
        <v>1672</v>
      </c>
      <c r="D186" s="526">
        <v>89</v>
      </c>
      <c r="E186" s="526">
        <v>79.118190669999962</v>
      </c>
      <c r="F186" s="315">
        <v>9.8535633433282223E-4</v>
      </c>
      <c r="G186" s="332"/>
      <c r="H186" s="332"/>
      <c r="I186" s="332"/>
      <c r="J186" s="332"/>
      <c r="K186" s="332"/>
      <c r="L186" s="361"/>
    </row>
    <row r="187" spans="2:12" s="65" customFormat="1" x14ac:dyDescent="0.25">
      <c r="B187" s="358"/>
      <c r="C187" s="368" t="s">
        <v>1673</v>
      </c>
      <c r="D187" s="526">
        <v>227</v>
      </c>
      <c r="E187" s="526">
        <v>719.41906314999983</v>
      </c>
      <c r="F187" s="315">
        <v>8.959812211472018E-3</v>
      </c>
      <c r="G187" s="332"/>
      <c r="H187" s="332"/>
      <c r="I187" s="332"/>
      <c r="J187" s="332"/>
      <c r="K187" s="332"/>
      <c r="L187" s="361"/>
    </row>
    <row r="188" spans="2:12" s="65" customFormat="1" x14ac:dyDescent="0.25">
      <c r="B188" s="358"/>
      <c r="C188" s="369" t="s">
        <v>1674</v>
      </c>
      <c r="D188" s="370">
        <f>SUM(D182:D187)</f>
        <v>597016</v>
      </c>
      <c r="E188" s="370">
        <f>SUM(E182:E187)</f>
        <v>39678.562004647618</v>
      </c>
      <c r="F188" s="371">
        <f>SUM(F182:F187)</f>
        <v>0.49416603283525512</v>
      </c>
      <c r="G188" s="332"/>
      <c r="H188" s="332"/>
      <c r="I188" s="332"/>
      <c r="J188" s="332"/>
      <c r="K188" s="332"/>
      <c r="L188" s="361"/>
    </row>
    <row r="189" spans="2:12" s="65" customFormat="1" x14ac:dyDescent="0.25">
      <c r="B189" s="358"/>
      <c r="C189" s="323"/>
      <c r="D189" s="323"/>
      <c r="E189" s="332"/>
      <c r="F189" s="332"/>
      <c r="G189" s="332"/>
      <c r="H189" s="332"/>
      <c r="I189" s="332"/>
      <c r="J189" s="332"/>
      <c r="K189" s="332"/>
      <c r="L189" s="361"/>
    </row>
    <row r="190" spans="2:12" x14ac:dyDescent="0.25">
      <c r="B190" s="308"/>
      <c r="C190" s="301"/>
      <c r="D190" s="301"/>
      <c r="E190" s="301"/>
      <c r="F190" s="301"/>
      <c r="G190" s="310"/>
      <c r="H190" s="301"/>
      <c r="I190" s="301"/>
      <c r="J190" s="301"/>
      <c r="K190" s="301"/>
      <c r="L190" s="302"/>
    </row>
    <row r="191" spans="2:12" x14ac:dyDescent="0.25">
      <c r="B191" s="308" t="s">
        <v>1675</v>
      </c>
      <c r="C191" s="341" t="s">
        <v>1676</v>
      </c>
      <c r="D191" s="301"/>
      <c r="E191" s="301"/>
      <c r="F191" s="301"/>
      <c r="G191" s="310"/>
      <c r="H191" s="301"/>
      <c r="I191" s="301"/>
      <c r="J191" s="301"/>
      <c r="K191" s="301"/>
      <c r="L191" s="302"/>
    </row>
    <row r="192" spans="2:12" x14ac:dyDescent="0.25">
      <c r="B192" s="308"/>
      <c r="C192" s="341"/>
      <c r="D192" s="301"/>
      <c r="E192" s="301"/>
      <c r="F192" s="301"/>
      <c r="G192" s="310"/>
      <c r="H192" s="301"/>
      <c r="I192" s="301"/>
      <c r="J192" s="301"/>
      <c r="K192" s="301"/>
      <c r="L192" s="302"/>
    </row>
    <row r="193" spans="2:12" x14ac:dyDescent="0.25">
      <c r="B193" s="308"/>
      <c r="C193" s="301"/>
      <c r="D193" s="207" t="s">
        <v>1431</v>
      </c>
      <c r="E193" s="207" t="s">
        <v>1455</v>
      </c>
      <c r="F193" s="207" t="s">
        <v>1456</v>
      </c>
      <c r="G193" s="301"/>
      <c r="H193" s="301"/>
      <c r="I193" s="301"/>
      <c r="J193" s="301"/>
      <c r="K193" s="301"/>
      <c r="L193" s="302"/>
    </row>
    <row r="194" spans="2:12" x14ac:dyDescent="0.25">
      <c r="B194" s="308"/>
      <c r="C194" s="225" t="s">
        <v>1424</v>
      </c>
      <c r="D194" s="372">
        <f>F194+E194</f>
        <v>0</v>
      </c>
      <c r="E194" s="373">
        <v>0</v>
      </c>
      <c r="F194" s="374">
        <f>SUM(E200:E218)</f>
        <v>0</v>
      </c>
      <c r="G194" s="301"/>
      <c r="H194" s="301"/>
      <c r="I194" s="301"/>
      <c r="J194" s="301"/>
      <c r="K194" s="301"/>
      <c r="L194" s="302"/>
    </row>
    <row r="195" spans="2:12" s="65" customFormat="1" x14ac:dyDescent="0.25">
      <c r="B195" s="358"/>
      <c r="C195" s="323"/>
      <c r="D195" s="332"/>
      <c r="E195" s="332"/>
      <c r="F195" s="309"/>
      <c r="G195" s="332"/>
      <c r="H195" s="332"/>
      <c r="I195" s="332"/>
      <c r="J195" s="332"/>
      <c r="K195" s="332"/>
      <c r="L195" s="361"/>
    </row>
    <row r="196" spans="2:12" x14ac:dyDescent="0.25">
      <c r="B196" s="308"/>
      <c r="C196" s="341"/>
      <c r="D196" s="301"/>
      <c r="E196" s="301"/>
      <c r="F196" s="301"/>
      <c r="G196" s="310"/>
      <c r="H196" s="301"/>
      <c r="I196" s="301"/>
      <c r="J196" s="301"/>
      <c r="K196" s="301"/>
      <c r="L196" s="302"/>
    </row>
    <row r="197" spans="2:12" s="332" customFormat="1" x14ac:dyDescent="0.25">
      <c r="B197" s="358"/>
      <c r="C197" s="636" t="s">
        <v>1677</v>
      </c>
      <c r="D197" s="637"/>
      <c r="E197" s="637"/>
      <c r="F197" s="637"/>
      <c r="G197" s="637"/>
      <c r="H197" s="637"/>
      <c r="I197" s="637"/>
      <c r="J197" s="637"/>
      <c r="K197" s="638"/>
      <c r="L197" s="361"/>
    </row>
    <row r="198" spans="2:12" ht="38.25" customHeight="1" x14ac:dyDescent="0.25">
      <c r="B198" s="308"/>
      <c r="C198" s="596" t="s">
        <v>1678</v>
      </c>
      <c r="D198" s="639" t="s">
        <v>1679</v>
      </c>
      <c r="E198" s="639" t="s">
        <v>1680</v>
      </c>
      <c r="F198" s="641" t="s">
        <v>1397</v>
      </c>
      <c r="G198" s="642"/>
      <c r="H198" s="643"/>
      <c r="I198" s="639" t="s">
        <v>1681</v>
      </c>
      <c r="J198" s="639" t="s">
        <v>1682</v>
      </c>
      <c r="K198" s="639" t="s">
        <v>1683</v>
      </c>
      <c r="L198" s="302"/>
    </row>
    <row r="199" spans="2:12" x14ac:dyDescent="0.25">
      <c r="B199" s="308"/>
      <c r="C199" s="597"/>
      <c r="D199" s="640"/>
      <c r="E199" s="640"/>
      <c r="F199" s="375" t="s">
        <v>1401</v>
      </c>
      <c r="G199" s="375" t="s">
        <v>1402</v>
      </c>
      <c r="H199" s="375" t="s">
        <v>1403</v>
      </c>
      <c r="I199" s="640"/>
      <c r="J199" s="640"/>
      <c r="K199" s="640"/>
      <c r="L199" s="302"/>
    </row>
    <row r="200" spans="2:12" x14ac:dyDescent="0.25">
      <c r="B200" s="308"/>
      <c r="C200" s="376"/>
      <c r="D200" s="377"/>
      <c r="E200" s="378"/>
      <c r="F200" s="379"/>
      <c r="G200" s="379"/>
      <c r="H200" s="379"/>
      <c r="I200" s="377"/>
      <c r="J200" s="377"/>
      <c r="K200" s="376"/>
      <c r="L200" s="302"/>
    </row>
    <row r="201" spans="2:12" x14ac:dyDescent="0.25">
      <c r="B201" s="308"/>
      <c r="C201" s="376"/>
      <c r="D201" s="377"/>
      <c r="E201" s="378"/>
      <c r="F201" s="379"/>
      <c r="G201" s="379"/>
      <c r="H201" s="379"/>
      <c r="I201" s="377"/>
      <c r="J201" s="377"/>
      <c r="K201" s="376"/>
      <c r="L201" s="302"/>
    </row>
    <row r="202" spans="2:12" x14ac:dyDescent="0.25">
      <c r="B202" s="308"/>
      <c r="C202" s="380"/>
      <c r="D202" s="381"/>
      <c r="E202" s="378"/>
      <c r="F202" s="379"/>
      <c r="G202" s="379"/>
      <c r="H202" s="379"/>
      <c r="I202" s="377"/>
      <c r="J202" s="377"/>
      <c r="K202" s="380"/>
      <c r="L202" s="302"/>
    </row>
    <row r="203" spans="2:12" x14ac:dyDescent="0.25">
      <c r="B203" s="308"/>
      <c r="C203" s="380"/>
      <c r="D203" s="381"/>
      <c r="E203" s="378"/>
      <c r="F203" s="379"/>
      <c r="G203" s="379"/>
      <c r="H203" s="379"/>
      <c r="I203" s="377"/>
      <c r="J203" s="377"/>
      <c r="K203" s="380"/>
      <c r="L203" s="302"/>
    </row>
    <row r="204" spans="2:12" x14ac:dyDescent="0.25">
      <c r="B204" s="308"/>
      <c r="C204" s="380"/>
      <c r="D204" s="381"/>
      <c r="E204" s="378"/>
      <c r="F204" s="379"/>
      <c r="G204" s="379"/>
      <c r="H204" s="379"/>
      <c r="I204" s="377"/>
      <c r="J204" s="377"/>
      <c r="K204" s="380"/>
      <c r="L204" s="302"/>
    </row>
    <row r="205" spans="2:12" x14ac:dyDescent="0.25">
      <c r="B205" s="308"/>
      <c r="C205" s="380"/>
      <c r="D205" s="381"/>
      <c r="E205" s="378"/>
      <c r="F205" s="379"/>
      <c r="G205" s="379"/>
      <c r="H205" s="379"/>
      <c r="I205" s="377"/>
      <c r="J205" s="377"/>
      <c r="K205" s="380"/>
      <c r="L205" s="302"/>
    </row>
    <row r="206" spans="2:12" x14ac:dyDescent="0.25">
      <c r="B206" s="308"/>
      <c r="C206" s="380"/>
      <c r="D206" s="381"/>
      <c r="E206" s="378"/>
      <c r="F206" s="379"/>
      <c r="G206" s="379"/>
      <c r="H206" s="379"/>
      <c r="I206" s="377"/>
      <c r="J206" s="377"/>
      <c r="K206" s="380"/>
      <c r="L206" s="302"/>
    </row>
    <row r="207" spans="2:12" x14ac:dyDescent="0.25">
      <c r="B207" s="308"/>
      <c r="C207" s="380"/>
      <c r="D207" s="381"/>
      <c r="E207" s="378"/>
      <c r="F207" s="379"/>
      <c r="G207" s="379"/>
      <c r="H207" s="379"/>
      <c r="I207" s="377"/>
      <c r="J207" s="377"/>
      <c r="K207" s="380"/>
      <c r="L207" s="302"/>
    </row>
    <row r="208" spans="2:12" x14ac:dyDescent="0.25">
      <c r="B208" s="308"/>
      <c r="C208" s="380"/>
      <c r="D208" s="381"/>
      <c r="E208" s="378"/>
      <c r="F208" s="379"/>
      <c r="G208" s="379"/>
      <c r="H208" s="379"/>
      <c r="I208" s="377"/>
      <c r="J208" s="377"/>
      <c r="K208" s="380"/>
      <c r="L208" s="302"/>
    </row>
    <row r="209" spans="2:12" x14ac:dyDescent="0.25">
      <c r="B209" s="308"/>
      <c r="C209" s="380"/>
      <c r="D209" s="381"/>
      <c r="E209" s="378"/>
      <c r="F209" s="379"/>
      <c r="G209" s="379"/>
      <c r="H209" s="379"/>
      <c r="I209" s="377"/>
      <c r="J209" s="377"/>
      <c r="K209" s="380"/>
      <c r="L209" s="302"/>
    </row>
    <row r="210" spans="2:12" x14ac:dyDescent="0.25">
      <c r="B210" s="308"/>
      <c r="C210" s="380"/>
      <c r="D210" s="381"/>
      <c r="E210" s="378"/>
      <c r="F210" s="379"/>
      <c r="G210" s="379"/>
      <c r="H210" s="379"/>
      <c r="I210" s="377"/>
      <c r="J210" s="381"/>
      <c r="K210" s="380"/>
      <c r="L210" s="302"/>
    </row>
    <row r="211" spans="2:12" x14ac:dyDescent="0.25">
      <c r="B211" s="308"/>
      <c r="C211" s="380"/>
      <c r="D211" s="381"/>
      <c r="E211" s="378"/>
      <c r="F211" s="379"/>
      <c r="G211" s="379"/>
      <c r="H211" s="379"/>
      <c r="I211" s="377"/>
      <c r="J211" s="377"/>
      <c r="K211" s="380"/>
      <c r="L211" s="302"/>
    </row>
    <row r="212" spans="2:12" x14ac:dyDescent="0.25">
      <c r="B212" s="308"/>
      <c r="C212" s="380"/>
      <c r="D212" s="381"/>
      <c r="E212" s="378"/>
      <c r="F212" s="379"/>
      <c r="G212" s="379"/>
      <c r="H212" s="379"/>
      <c r="I212" s="377"/>
      <c r="J212" s="377"/>
      <c r="K212" s="380"/>
      <c r="L212" s="302"/>
    </row>
    <row r="213" spans="2:12" x14ac:dyDescent="0.25">
      <c r="B213" s="308"/>
      <c r="C213" s="380"/>
      <c r="D213" s="381"/>
      <c r="E213" s="378"/>
      <c r="F213" s="379"/>
      <c r="G213" s="379"/>
      <c r="H213" s="379"/>
      <c r="I213" s="377"/>
      <c r="J213" s="377"/>
      <c r="K213" s="380"/>
      <c r="L213" s="302"/>
    </row>
    <row r="214" spans="2:12" x14ac:dyDescent="0.25">
      <c r="B214" s="308"/>
      <c r="C214" s="380"/>
      <c r="D214" s="381"/>
      <c r="E214" s="378"/>
      <c r="F214" s="379"/>
      <c r="G214" s="379"/>
      <c r="H214" s="379"/>
      <c r="I214" s="377"/>
      <c r="J214" s="377"/>
      <c r="K214" s="380"/>
      <c r="L214" s="302"/>
    </row>
    <row r="215" spans="2:12" x14ac:dyDescent="0.25">
      <c r="B215" s="308"/>
      <c r="C215" s="380"/>
      <c r="D215" s="381"/>
      <c r="E215" s="378"/>
      <c r="F215" s="379"/>
      <c r="G215" s="379"/>
      <c r="H215" s="379"/>
      <c r="I215" s="377"/>
      <c r="J215" s="377"/>
      <c r="K215" s="380"/>
      <c r="L215" s="302"/>
    </row>
    <row r="216" spans="2:12" x14ac:dyDescent="0.25">
      <c r="B216" s="308"/>
      <c r="C216" s="380"/>
      <c r="D216" s="381"/>
      <c r="E216" s="378"/>
      <c r="F216" s="379"/>
      <c r="G216" s="379"/>
      <c r="H216" s="379"/>
      <c r="I216" s="377"/>
      <c r="J216" s="377"/>
      <c r="K216" s="380"/>
      <c r="L216" s="302"/>
    </row>
    <row r="217" spans="2:12" x14ac:dyDescent="0.25">
      <c r="B217" s="308"/>
      <c r="C217" s="380"/>
      <c r="D217" s="381"/>
      <c r="E217" s="378"/>
      <c r="F217" s="379"/>
      <c r="G217" s="379"/>
      <c r="H217" s="379"/>
      <c r="I217" s="377"/>
      <c r="J217" s="377"/>
      <c r="K217" s="380"/>
      <c r="L217" s="302"/>
    </row>
    <row r="218" spans="2:12" x14ac:dyDescent="0.25">
      <c r="B218" s="308"/>
      <c r="C218" s="376"/>
      <c r="D218" s="377"/>
      <c r="E218" s="382"/>
      <c r="F218" s="383"/>
      <c r="G218" s="383"/>
      <c r="H218" s="383"/>
      <c r="I218" s="377"/>
      <c r="J218" s="377"/>
      <c r="K218" s="376"/>
      <c r="L218" s="302"/>
    </row>
    <row r="219" spans="2:12" ht="15.75" thickBot="1" x14ac:dyDescent="0.3">
      <c r="B219" s="384"/>
      <c r="C219" s="385"/>
      <c r="D219" s="385"/>
      <c r="E219" s="385"/>
      <c r="F219" s="385"/>
      <c r="G219" s="385"/>
      <c r="H219" s="385"/>
      <c r="I219" s="385"/>
      <c r="J219" s="385"/>
      <c r="K219" s="385"/>
      <c r="L219" s="386"/>
    </row>
    <row r="220" spans="2:12" x14ac:dyDescent="0.25">
      <c r="B220" s="387"/>
    </row>
    <row r="221" spans="2:12" x14ac:dyDescent="0.25">
      <c r="B221" s="387"/>
    </row>
    <row r="222" spans="2:12" x14ac:dyDescent="0.25">
      <c r="B222" s="387"/>
    </row>
    <row r="223" spans="2:12" x14ac:dyDescent="0.25">
      <c r="B223" s="387"/>
    </row>
    <row r="224" spans="2:12" x14ac:dyDescent="0.25">
      <c r="B224" s="387"/>
    </row>
    <row r="225" spans="2:2" x14ac:dyDescent="0.25">
      <c r="B225" s="387"/>
    </row>
    <row r="226" spans="2:2" x14ac:dyDescent="0.25">
      <c r="B226" s="387"/>
    </row>
    <row r="227" spans="2:2" x14ac:dyDescent="0.25">
      <c r="B227" s="387"/>
    </row>
    <row r="228" spans="2:2" x14ac:dyDescent="0.25">
      <c r="B228" s="387"/>
    </row>
    <row r="229" spans="2:2" x14ac:dyDescent="0.25">
      <c r="B229" s="387"/>
    </row>
    <row r="230" spans="2:2" x14ac:dyDescent="0.25">
      <c r="B230" s="387"/>
    </row>
    <row r="231" spans="2:2" x14ac:dyDescent="0.25">
      <c r="B231" s="387"/>
    </row>
    <row r="232" spans="2:2" x14ac:dyDescent="0.25">
      <c r="B232" s="387"/>
    </row>
    <row r="233" spans="2:2" x14ac:dyDescent="0.25">
      <c r="B233" s="387"/>
    </row>
    <row r="234" spans="2:2" x14ac:dyDescent="0.25">
      <c r="B234" s="387"/>
    </row>
    <row r="235" spans="2:2" x14ac:dyDescent="0.25">
      <c r="B235" s="387"/>
    </row>
    <row r="236" spans="2:2" x14ac:dyDescent="0.25">
      <c r="B236" s="387"/>
    </row>
    <row r="237" spans="2:2" x14ac:dyDescent="0.25">
      <c r="B237" s="387"/>
    </row>
    <row r="238" spans="2:2" x14ac:dyDescent="0.25">
      <c r="B238" s="387"/>
    </row>
    <row r="239" spans="2:2" x14ac:dyDescent="0.25">
      <c r="B239" s="387"/>
    </row>
    <row r="240" spans="2:2" x14ac:dyDescent="0.25">
      <c r="B240" s="387"/>
    </row>
    <row r="241" spans="2:2" x14ac:dyDescent="0.25">
      <c r="B241" s="387"/>
    </row>
    <row r="242" spans="2:2" x14ac:dyDescent="0.25">
      <c r="B242" s="387"/>
    </row>
    <row r="243" spans="2:2" x14ac:dyDescent="0.25">
      <c r="B243" s="387"/>
    </row>
    <row r="244" spans="2:2" x14ac:dyDescent="0.25">
      <c r="B244" s="387"/>
    </row>
    <row r="245" spans="2:2" x14ac:dyDescent="0.25">
      <c r="B245" s="387"/>
    </row>
    <row r="246" spans="2:2" x14ac:dyDescent="0.25">
      <c r="B246" s="387"/>
    </row>
  </sheetData>
  <sheetProtection password="CC5D" sheet="1" objects="1" scenarios="1"/>
  <mergeCells count="58">
    <mergeCell ref="C44:D44"/>
    <mergeCell ref="D4:F4"/>
    <mergeCell ref="C34:D34"/>
    <mergeCell ref="C35:D35"/>
    <mergeCell ref="C36:D36"/>
    <mergeCell ref="C37:D37"/>
    <mergeCell ref="C38:D38"/>
    <mergeCell ref="C39:D39"/>
    <mergeCell ref="C40:D40"/>
    <mergeCell ref="C41:D41"/>
    <mergeCell ref="C42:D42"/>
    <mergeCell ref="C43:D43"/>
    <mergeCell ref="F62:G62"/>
    <mergeCell ref="C45:D45"/>
    <mergeCell ref="C46:D46"/>
    <mergeCell ref="C47:D47"/>
    <mergeCell ref="C48:D48"/>
    <mergeCell ref="C49:D49"/>
    <mergeCell ref="C50:D50"/>
    <mergeCell ref="C51:D51"/>
    <mergeCell ref="C52:D52"/>
    <mergeCell ref="C53:D53"/>
    <mergeCell ref="C54:D54"/>
    <mergeCell ref="C61:D61"/>
    <mergeCell ref="D112:E112"/>
    <mergeCell ref="C63:D63"/>
    <mergeCell ref="C64:C76"/>
    <mergeCell ref="C84:D84"/>
    <mergeCell ref="C86:D86"/>
    <mergeCell ref="C87:C99"/>
    <mergeCell ref="C101:J101"/>
    <mergeCell ref="C107:C108"/>
    <mergeCell ref="D108:E108"/>
    <mergeCell ref="D109:E109"/>
    <mergeCell ref="C110:E110"/>
    <mergeCell ref="D111:E111"/>
    <mergeCell ref="C174:D174"/>
    <mergeCell ref="D113:E113"/>
    <mergeCell ref="D114:E114"/>
    <mergeCell ref="C115:E115"/>
    <mergeCell ref="C162:D162"/>
    <mergeCell ref="C163:D163"/>
    <mergeCell ref="C164:D164"/>
    <mergeCell ref="C165:D165"/>
    <mergeCell ref="C166:D166"/>
    <mergeCell ref="C167:D167"/>
    <mergeCell ref="C168:D168"/>
    <mergeCell ref="C173:D173"/>
    <mergeCell ref="C177:D177"/>
    <mergeCell ref="C178:D178"/>
    <mergeCell ref="C197:K197"/>
    <mergeCell ref="C198:C199"/>
    <mergeCell ref="D198:D199"/>
    <mergeCell ref="E198:E199"/>
    <mergeCell ref="F198:H198"/>
    <mergeCell ref="I198:I199"/>
    <mergeCell ref="J198:J199"/>
    <mergeCell ref="K198:K199"/>
  </mergeCells>
  <pageMargins left="0.25" right="0.25" top="0.75" bottom="0.75" header="0.3" footer="0.3"/>
  <pageSetup paperSize="9" scale="56" fitToHeight="0" orientation="portrait" r:id="rId1"/>
  <rowBreaks count="2" manualBreakCount="2">
    <brk id="78" max="16383"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2017-10-05T11:49:36Z</cp:lastPrinted>
  <dcterms:created xsi:type="dcterms:W3CDTF">2016-04-21T08:07:20Z</dcterms:created>
  <dcterms:modified xsi:type="dcterms:W3CDTF">2017-10-05T11:55:22Z</dcterms:modified>
</cp:coreProperties>
</file>